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CIRL~1\AppData\Local\Temp\Rar$DIa9340.39965\"/>
    </mc:Choice>
  </mc:AlternateContent>
  <xr:revisionPtr revIDLastSave="0" documentId="13_ncr:1_{8255BFE7-F144-4EA9-A680-B420D4A90B64}" xr6:coauthVersionLast="46" xr6:coauthVersionMax="46" xr10:uidLastSave="{00000000-0000-0000-0000-000000000000}"/>
  <bookViews>
    <workbookView xWindow="-120" yWindow="-120" windowWidth="20730" windowHeight="11160" xr2:uid="{4C64BB4D-00D4-4652-8303-A6A580796AAD}"/>
  </bookViews>
  <sheets>
    <sheet name="Planilh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93" i="1" l="1"/>
  <c r="F592" i="1"/>
  <c r="E592" i="1"/>
  <c r="E589" i="1"/>
  <c r="E588" i="1"/>
  <c r="F588" i="1" s="1"/>
  <c r="F582" i="1"/>
  <c r="F578" i="1"/>
  <c r="E574" i="1"/>
  <c r="F574" i="1" s="1"/>
  <c r="F568" i="1"/>
  <c r="F564" i="1"/>
  <c r="F560" i="1"/>
  <c r="F556" i="1"/>
  <c r="F552" i="1"/>
  <c r="F548" i="1"/>
  <c r="F544" i="1"/>
  <c r="F540" i="1"/>
  <c r="F536" i="1"/>
  <c r="F532" i="1"/>
  <c r="F528" i="1"/>
  <c r="F524" i="1"/>
  <c r="F520" i="1"/>
  <c r="F516" i="1"/>
  <c r="F512" i="1"/>
  <c r="F508" i="1"/>
  <c r="F502" i="1"/>
  <c r="F498" i="1"/>
  <c r="F494" i="1"/>
  <c r="F488" i="1"/>
  <c r="F484" i="1"/>
  <c r="F478" i="1"/>
  <c r="F474" i="1"/>
  <c r="F470" i="1"/>
  <c r="F466" i="1"/>
  <c r="F462" i="1"/>
  <c r="F458" i="1"/>
  <c r="F454" i="1"/>
  <c r="F450" i="1"/>
  <c r="F446" i="1"/>
  <c r="F442" i="1"/>
  <c r="F438" i="1"/>
  <c r="F434" i="1"/>
  <c r="F430" i="1"/>
  <c r="F426" i="1"/>
  <c r="F422" i="1"/>
  <c r="F418" i="1"/>
  <c r="F414" i="1"/>
  <c r="F410" i="1"/>
  <c r="F406" i="1"/>
  <c r="E404" i="1"/>
  <c r="E402" i="1"/>
  <c r="E400" i="1"/>
  <c r="F394" i="1"/>
  <c r="F390" i="1"/>
  <c r="F386" i="1"/>
  <c r="F382" i="1"/>
  <c r="F378" i="1"/>
  <c r="F374" i="1"/>
  <c r="F370" i="1"/>
  <c r="F366" i="1"/>
  <c r="F362" i="1"/>
  <c r="F358" i="1"/>
  <c r="F354" i="1"/>
  <c r="F350" i="1"/>
  <c r="F346" i="1"/>
  <c r="F342" i="1"/>
  <c r="F338" i="1"/>
  <c r="F334" i="1"/>
  <c r="F330" i="1"/>
  <c r="F326" i="1"/>
  <c r="E322" i="1"/>
  <c r="F322" i="1" s="1"/>
  <c r="E317" i="1"/>
  <c r="F316" i="1" s="1"/>
  <c r="E313" i="1"/>
  <c r="F312" i="1" s="1"/>
  <c r="F308" i="1"/>
  <c r="F304" i="1"/>
  <c r="F300" i="1"/>
  <c r="F296" i="1"/>
  <c r="F292" i="1"/>
  <c r="F288" i="1"/>
  <c r="F284" i="1"/>
  <c r="E281" i="1"/>
  <c r="F280" i="1" s="1"/>
  <c r="F276" i="1"/>
  <c r="F272" i="1"/>
  <c r="F268" i="1"/>
  <c r="F264" i="1"/>
  <c r="F258" i="1"/>
  <c r="F252" i="1"/>
  <c r="F248" i="1"/>
  <c r="F244" i="1"/>
  <c r="F240" i="1"/>
  <c r="F236" i="1"/>
  <c r="F232" i="1"/>
  <c r="F228" i="1"/>
  <c r="F224" i="1"/>
  <c r="F220" i="1"/>
  <c r="F216" i="1"/>
  <c r="F212" i="1"/>
  <c r="F208" i="1"/>
  <c r="F204" i="1"/>
  <c r="F200" i="1"/>
  <c r="E197" i="1"/>
  <c r="F196" i="1" s="1"/>
  <c r="F192" i="1"/>
  <c r="F188" i="1"/>
  <c r="F184" i="1"/>
  <c r="E180" i="1"/>
  <c r="F180" i="1" s="1"/>
  <c r="F176" i="1"/>
  <c r="F172" i="1"/>
  <c r="F168" i="1"/>
  <c r="F164" i="1"/>
  <c r="F160" i="1"/>
  <c r="F156" i="1"/>
  <c r="F152" i="1"/>
  <c r="F148" i="1"/>
  <c r="F144" i="1"/>
  <c r="F140" i="1"/>
  <c r="E136" i="1"/>
  <c r="F136" i="1" s="1"/>
  <c r="F132" i="1"/>
  <c r="F126" i="1"/>
  <c r="F122" i="1"/>
  <c r="E118" i="1"/>
  <c r="E117" i="1"/>
  <c r="F116" i="1" s="1"/>
  <c r="F112" i="1"/>
  <c r="F108" i="1"/>
  <c r="F104" i="1"/>
  <c r="F100" i="1"/>
  <c r="F96" i="1"/>
  <c r="F92" i="1"/>
  <c r="F88" i="1"/>
  <c r="F84" i="1"/>
  <c r="F80" i="1"/>
  <c r="F76" i="1"/>
  <c r="F72" i="1"/>
  <c r="F68" i="1"/>
  <c r="F64" i="1"/>
  <c r="F60" i="1"/>
  <c r="F56" i="1"/>
  <c r="F52" i="1"/>
  <c r="F48" i="1"/>
  <c r="F44" i="1"/>
  <c r="F40" i="1"/>
  <c r="F36" i="1"/>
  <c r="F32" i="1"/>
  <c r="F28" i="1"/>
  <c r="F24" i="1"/>
  <c r="F18" i="1"/>
  <c r="F14" i="1"/>
  <c r="F400" i="1" l="1"/>
</calcChain>
</file>

<file path=xl/sharedStrings.xml><?xml version="1.0" encoding="utf-8"?>
<sst xmlns="http://schemas.openxmlformats.org/spreadsheetml/2006/main" count="1440" uniqueCount="441">
  <si>
    <t>UNIVERSIDADE FEDERAL DE PERNAMBUCO
SUPERINTENDÊNCIA DE INFRAESTRUTURA
DIRETORIA DE PLANOS E PROJETOS</t>
  </si>
  <si>
    <t>OBRA :</t>
  </si>
  <si>
    <t>CONSTRUÇÃO DO CENTRO DE BIOTERISMO - 3ª ETAPA</t>
  </si>
  <si>
    <t>LOCAL:</t>
  </si>
  <si>
    <t>CAMPUS RECIFE</t>
  </si>
  <si>
    <t>MAPA DE COTAÇÕES</t>
  </si>
  <si>
    <t>COTAÇÕES ITEM 02 (SERVIÇOS PRELIMINARES)</t>
  </si>
  <si>
    <t>COTAÇÃO 1.2</t>
  </si>
  <si>
    <t>DESTINAÇÃO FINAL DE RESÍDUOS DA CONSTRUÇÃO CIVIL EM USINA DE RECICLAGEM LICENCIADA (CTR) - ESCAVAÇÃO</t>
  </si>
  <si>
    <t>COTAÇÃO A</t>
  </si>
  <si>
    <t>UTR PAULISTA</t>
  </si>
  <si>
    <t>T</t>
  </si>
  <si>
    <t>COTAÇÃO B</t>
  </si>
  <si>
    <t>CICLO AMBIENTAL</t>
  </si>
  <si>
    <t>COTAÇÃO C</t>
  </si>
  <si>
    <t>10039/ORSE</t>
  </si>
  <si>
    <t>COT 2.15</t>
  </si>
  <si>
    <t>RETIRADA DE CONDENSADORES NA FACHADA LESTE COM REAPROVEITAMENTO</t>
  </si>
  <si>
    <t>PROGELAR</t>
  </si>
  <si>
    <t>UN</t>
  </si>
  <si>
    <t xml:space="preserve">UN </t>
  </si>
  <si>
    <t>COTAÇÕES ITEM 03 (CANTEIRO DE OBRAS)</t>
  </si>
  <si>
    <t>COT SC 2.1</t>
  </si>
  <si>
    <t>DESINFETANTE 500ML</t>
  </si>
  <si>
    <t>EXTRA</t>
  </si>
  <si>
    <t>CARREFOUR</t>
  </si>
  <si>
    <t>TENDA ATACADO</t>
  </si>
  <si>
    <t>COT SC 2.2</t>
  </si>
  <si>
    <t>PAPEL HIGIÊNICO 4 ROLOS</t>
  </si>
  <si>
    <t>DROGARIA MINAS</t>
  </si>
  <si>
    <t>CEPEL</t>
  </si>
  <si>
    <t>COT SC 2.3</t>
  </si>
  <si>
    <t>SACO DE LIXO 15L ( 60 UNIDADES )</t>
  </si>
  <si>
    <t>AMERICANAS</t>
  </si>
  <si>
    <t>FERREIRA COSTA</t>
  </si>
  <si>
    <t>COT SC 2.4</t>
  </si>
  <si>
    <t>PAPEL SULFITE, BRANCO, A4, 75 G</t>
  </si>
  <si>
    <t>RESMA</t>
  </si>
  <si>
    <t>SUBMARINO</t>
  </si>
  <si>
    <t>COT SC 2.5</t>
  </si>
  <si>
    <t>BORRACHA - 2 UNIDADES</t>
  </si>
  <si>
    <t>CJ</t>
  </si>
  <si>
    <t>AMAZON</t>
  </si>
  <si>
    <t>COT SC 2.6</t>
  </si>
  <si>
    <t>CANETA ESFEROGRÁFICA</t>
  </si>
  <si>
    <t>COT SC 2.8</t>
  </si>
  <si>
    <t>LÁPIS - 12 UNIDADES</t>
  </si>
  <si>
    <t>KALUNGA</t>
  </si>
  <si>
    <t>PORT INFO</t>
  </si>
  <si>
    <t>COT SC 2.9</t>
  </si>
  <si>
    <t>PLOTAGEM DE 2 JOGOS COMPLETOS DO PROJETO EXECUTIVO</t>
  </si>
  <si>
    <t>PLOTJET</t>
  </si>
  <si>
    <t>M2</t>
  </si>
  <si>
    <t>SIGMA</t>
  </si>
  <si>
    <t>ARTPLOT</t>
  </si>
  <si>
    <t>COT SC 2.10</t>
  </si>
  <si>
    <t>ÁGUA OXIGENADA 10 VOLUMES 100ML</t>
  </si>
  <si>
    <t>ULTRAFARMA</t>
  </si>
  <si>
    <t>DROGARIAS PACHECO</t>
  </si>
  <si>
    <t>DROGASIL</t>
  </si>
  <si>
    <t>COT SC 2.11</t>
  </si>
  <si>
    <t>ÁLCOOL 500 ML</t>
  </si>
  <si>
    <t>PÃO DE AÇÚCAR</t>
  </si>
  <si>
    <t>EXTRABOM</t>
  </si>
  <si>
    <t>EASYMARKET PE</t>
  </si>
  <si>
    <t>COT SC 2.12</t>
  </si>
  <si>
    <t>ALGODÃO HIDRÓFILO TIPO BOLINHA 50G</t>
  </si>
  <si>
    <t>EXTRA FARMA</t>
  </si>
  <si>
    <t>COT SC 2.13</t>
  </si>
  <si>
    <t>ASPIRINA COM 30 COMPRIMIDOS</t>
  </si>
  <si>
    <t>PAGUE MENOS</t>
  </si>
  <si>
    <t>DROGARIA SÃO PAULO</t>
  </si>
  <si>
    <t>COT SC 2.14</t>
  </si>
  <si>
    <t>ELIXIR SANATIVO 120 ML</t>
  </si>
  <si>
    <t>TITO FARMA</t>
  </si>
  <si>
    <t>PHARMAKON</t>
  </si>
  <si>
    <t>COT SC 2.15</t>
  </si>
  <si>
    <t>ESPARADRAPO (5 CM X 4,5 M)</t>
  </si>
  <si>
    <t>DROGA RAIA</t>
  </si>
  <si>
    <t>COT SC 2.16</t>
  </si>
  <si>
    <t>GAZE 10 UND</t>
  </si>
  <si>
    <t>COT SC 2.17</t>
  </si>
  <si>
    <t>NEOSALDINA 20 COMPRIMIDOS</t>
  </si>
  <si>
    <t>COT SC 2.18</t>
  </si>
  <si>
    <t>SABÃO AMARELO (5 UNIDADES)</t>
  </si>
  <si>
    <t>ARCOMIX</t>
  </si>
  <si>
    <t>HIPER CORDEIRO</t>
  </si>
  <si>
    <t>COT 2.17</t>
  </si>
  <si>
    <t>PAPEL TOALHA INTERFOLHA (1000 UND)</t>
  </si>
  <si>
    <t>COT 2.18</t>
  </si>
  <si>
    <t>ALCOOL GEL 70 (L)</t>
  </si>
  <si>
    <t>L</t>
  </si>
  <si>
    <t>MAGAZINE LUIZA</t>
  </si>
  <si>
    <t>COT 2.19</t>
  </si>
  <si>
    <t>HIPOCLORITO DE SÓDIO (L)</t>
  </si>
  <si>
    <t>DENTAL CREMER</t>
  </si>
  <si>
    <t>CASAS BAHIA</t>
  </si>
  <si>
    <t>COT 2.20</t>
  </si>
  <si>
    <t>ALCOOL 70 (L)</t>
  </si>
  <si>
    <t>COT 2.21</t>
  </si>
  <si>
    <t>SABONETE LÍQUIDO (L)</t>
  </si>
  <si>
    <t>COT 2.22</t>
  </si>
  <si>
    <t>TERMÔMETRO TESTA INFRAVERMELHO (UND)</t>
  </si>
  <si>
    <t>COT 2.23</t>
  </si>
  <si>
    <t>BANNER (60X40)CM, IMPRESSÃO DIGITAL EM LONA C/ QUALIDADE FOTOGRÁFICA, INCLUSIVE BASTÃO, CORDÃO NYLON E PONTEIRAS PLÁSTICAS</t>
  </si>
  <si>
    <t>ELO 7</t>
  </si>
  <si>
    <t>PRINTGRAF</t>
  </si>
  <si>
    <t>ÉPURA</t>
  </si>
  <si>
    <t>COTAÇÕES ITEM 04 (CANTEIRO DE OBRAS)</t>
  </si>
  <si>
    <t>COTAÇÃO 4.1</t>
  </si>
  <si>
    <t>PCMAT - PROGRAMA DE CONDIÇÕES E MEIO AMBIENTE DE TRABALHO - CONFORME NR 18</t>
  </si>
  <si>
    <t>LABORE CONSULTORIA</t>
  </si>
  <si>
    <t>DMS CONSULTORIA</t>
  </si>
  <si>
    <t>SINGULAR</t>
  </si>
  <si>
    <t>COTAÇÃO 4.2</t>
  </si>
  <si>
    <t>PCMSO - PROGRAMA DE CONTROLE DE MEDICINA E SAÚDE OCUPACIONAL</t>
  </si>
  <si>
    <t>COTAÇÕES ITEM 05 (PRÉDIO PRINCIPAL)</t>
  </si>
  <si>
    <t>COT 7.2</t>
  </si>
  <si>
    <t>CHAPIM EM CONCRETO APARENTE LARGURA 20 CM ESPESSURA 5 CM</t>
  </si>
  <si>
    <t>PREMOFORTE</t>
  </si>
  <si>
    <t>M</t>
  </si>
  <si>
    <t>PREMACIL</t>
  </si>
  <si>
    <t xml:space="preserve">08637/ORSE </t>
  </si>
  <si>
    <t>COT 7.3</t>
  </si>
  <si>
    <t xml:space="preserve">PEÇA DE 3000MM RUFO LATERAL INFERIOR PARA ALVENARIA EM AÇO PRÉ-PINTADO RAL9003GALVANIZADO ESPESSURA DE 0,50 MM PARA ISOTELHA PUR/PIR FABRICANTE ISOESTE OU SIMILAR </t>
  </si>
  <si>
    <t>COTAÇÃO A (FABRICANTE)</t>
  </si>
  <si>
    <t>ISOESTE</t>
  </si>
  <si>
    <t>COT 12.17</t>
  </si>
  <si>
    <t>CONDULETE EM PVC, TIPO "X", COM TAMPA E ROSCA, DE 2"</t>
  </si>
  <si>
    <t>COT 12.18</t>
  </si>
  <si>
    <t xml:space="preserve">ELETROCALHA METÁLICA TIPO U PERFURADA EM CHAPA DE AÇO GALVANIZADA A FOGO DIMENSÃO 50X50MM, COM VIROLA </t>
  </si>
  <si>
    <t xml:space="preserve">COTAÇÃO A </t>
  </si>
  <si>
    <t>MAXTIL</t>
  </si>
  <si>
    <t>PÇ</t>
  </si>
  <si>
    <t>COT 12.19</t>
  </si>
  <si>
    <t>ELETROCALHA METÁLICA TIPO U PERFURADA EM CHAPA DE AÇO GALVANIZADA A FOGO DIMENSÃO 100X50MM, COM VIROLA</t>
  </si>
  <si>
    <t>COT 12.20</t>
  </si>
  <si>
    <t xml:space="preserve">CURVA DE 90 GRAUS  GALVANIZADA A FOGO PARA ELETROCALHA DE 50MMX50MM </t>
  </si>
  <si>
    <t>COT 12.21</t>
  </si>
  <si>
    <t xml:space="preserve">CURVA DE 90 GRAUS GALVANIZADA A FOGO PARA ELETROCALHA DE 100MMX50MM </t>
  </si>
  <si>
    <t>COT 12.22</t>
  </si>
  <si>
    <t xml:space="preserve">CURVA DE INVERSÃO PARA ELETROCALHA DE 100X50MM </t>
  </si>
  <si>
    <t>COT 12.23</t>
  </si>
  <si>
    <t>JUNÇÃO/EMENDA/TALA  GALVANIZADA A FOGO PARA ELETROCALHA 50X50MM</t>
  </si>
  <si>
    <t xml:space="preserve">00887/ORSE </t>
  </si>
  <si>
    <t>COT 12.24</t>
  </si>
  <si>
    <t>JUNÇÃO/EMENDA/TALA  GALVANIZADA A FOGO PARA ELETROCALHA 100X50MM</t>
  </si>
  <si>
    <t xml:space="preserve">04032/ORSE </t>
  </si>
  <si>
    <t>COT 12.25</t>
  </si>
  <si>
    <t xml:space="preserve">SAÍDA LATERAL  GALVANIZADA A FOGO PARA ELETRODUTO 1" </t>
  </si>
  <si>
    <t xml:space="preserve">02001/ORSE </t>
  </si>
  <si>
    <t>COT 12.26</t>
  </si>
  <si>
    <t>SUSPENSÃO VERTICAL GALVANIZADA A FOGO PARA ELETROCALHA 50X50MM</t>
  </si>
  <si>
    <t>COT 12.27</t>
  </si>
  <si>
    <t>ARRUELA LISA ZINCADA PARA VERGALHAO 1/4"</t>
  </si>
  <si>
    <t>COT 12.28</t>
  </si>
  <si>
    <t xml:space="preserve">CANTONEIRA ZZ </t>
  </si>
  <si>
    <t>COT 13.3</t>
  </si>
  <si>
    <t>CERTIFICAÇÃO DE PONTO METÁLICO CAT 6</t>
  </si>
  <si>
    <t>MELTECH SOLUCOES ENGENHARIA</t>
  </si>
  <si>
    <t>RECIFE TELECOM</t>
  </si>
  <si>
    <t>MAGNUS TELECOMUNICAÇÕES</t>
  </si>
  <si>
    <t>COT 13.4</t>
  </si>
  <si>
    <t>ESPELHO PLANO 4X2 PARA DUAS TOMADAS RJ45</t>
  </si>
  <si>
    <t>DWH</t>
  </si>
  <si>
    <t xml:space="preserve">00908/ORSE </t>
  </si>
  <si>
    <t>TELCABOS</t>
  </si>
  <si>
    <t>COT 13.5</t>
  </si>
  <si>
    <t>RACK DE PISO ABERTO 4P 19" 12U</t>
  </si>
  <si>
    <t xml:space="preserve">06762 ORSE </t>
  </si>
  <si>
    <t>AZNET</t>
  </si>
  <si>
    <t>COT 13.6</t>
  </si>
  <si>
    <t>ORGANIZADOR DE CABOS HORIZONTAL, FECHADO</t>
  </si>
  <si>
    <t>KGMLAN</t>
  </si>
  <si>
    <t>COT 13.7</t>
  </si>
  <si>
    <t xml:space="preserve">VOICE PANEL DE 30 PORTAS  - FABRICANTE FURUKAWA OU SIMILAR  </t>
  </si>
  <si>
    <t xml:space="preserve">11624/ORSE </t>
  </si>
  <si>
    <t>DWH (50 PORTAS)</t>
  </si>
  <si>
    <t>COT 13.8</t>
  </si>
  <si>
    <t>RÉGUA DE ENERGIA PARA RACK PADRÃO 19" COM 8 TOMADAS</t>
  </si>
  <si>
    <t>KGMLAN (12 TOMADAS)</t>
  </si>
  <si>
    <t>CONCABOS</t>
  </si>
  <si>
    <t>COT 13.9</t>
  </si>
  <si>
    <t>NO BREAK 1000w</t>
  </si>
  <si>
    <t>R2M INFORMATICA</t>
  </si>
  <si>
    <t>SYCOMTECH</t>
  </si>
  <si>
    <t>G7 SERV</t>
  </si>
  <si>
    <t>COT 13.10</t>
  </si>
  <si>
    <t>ACCESS POINT, DUAL BAND (2.4 E 5 GHZ, ANTENAS OMNIDIRECIONAIS INTERNAS, PADRÃO 802.11 AC/N, PORTA GIGABIT ETHERNET 10/100/1000 BASE-T RJ-45, ALIMENTAÇÃO 802AF POE) SUPORTAR GERENCIAMENTO CENTRALIZADO - RUCKUS R 610</t>
  </si>
  <si>
    <t>SISTEMA INFORMATICA</t>
  </si>
  <si>
    <t>ARPSIST</t>
  </si>
  <si>
    <t>COT 13.11</t>
  </si>
  <si>
    <t xml:space="preserve">SWITCH 48 PORTAS POE 10/100/1000 BASE- T RJ45 + 04 INTERFACES GIGABTI ETHERNET BASEADA EM MINI-GBIC + PORTA GERENCIAL 10/100 , PADRÃO 19" x 1U DE ALTURA, MODELO REFERÊNCIA SUMMIT X440 48P  EXTREME </t>
  </si>
  <si>
    <t>COT 13.12</t>
  </si>
  <si>
    <t xml:space="preserve">CABO DE FIBRA OPTICA CFOT-SM-AREU ANTI ROEDOR, MONOMODO G652D, COM 6 FIBRAS </t>
  </si>
  <si>
    <t>COT 13.13</t>
  </si>
  <si>
    <t>FUSÃO DE CABO DE FIBRA OPTICA MONOMODO COM 6 FIBRAS</t>
  </si>
  <si>
    <t>COT 13.14</t>
  </si>
  <si>
    <t>EXTENSÃO ÓPTICA CONECTORIZADA DUPLEX SM LC-SPC 6F 1,5 METROS  FABRICANTE FURUKAWA OU SIMILAR</t>
  </si>
  <si>
    <t>LEMOS TELECOM</t>
  </si>
  <si>
    <t>COT 13.15</t>
  </si>
  <si>
    <t>MINI GBIC 1000BASELX SM LC DUPLEX</t>
  </si>
  <si>
    <t>COT 13.16</t>
  </si>
  <si>
    <t>DISTRIBUIDOR INTERNO ÓPTICO - D.I.O. 6 SAÍDAS LC DUPLEX FURUKAWA OU SIMILAR</t>
  </si>
  <si>
    <t>COT 13.17</t>
  </si>
  <si>
    <t>CORDÃO ÓPTICO DUPLEX SM LC-SPC 2 FIBRAS COM 1,5 METROS, FABRICANTE FURUKAWA OU SIMILAR</t>
  </si>
  <si>
    <t>COT 13.18</t>
  </si>
  <si>
    <t>CAMERA IP TIPO DOME EXTERNA/INTERNA POE INFRAVERMELHO FULL HD H265 ÂNGULO DE VISÃO HORIZ 89° ~ 120° ONVIF 2 CANAIS DE STREAMING 2 MEGAPIXELS - REFERÊNCIA: INTELBRAS VIP 3230 IK</t>
  </si>
  <si>
    <t>COT 13.19</t>
  </si>
  <si>
    <t>CAMERA IP TIPO DOME EXTERNA/INTERNA POE INFRAVERMELHO SENSOR 1/4 3.6mm H265 ÂNGULO HORIZONTAL 56° ONVIF 2 CANAIS DE STREAMING MÍNIMA DE 1 MEGAPIXEL -  VIP 1020 G2</t>
  </si>
  <si>
    <t>COTAÇÃO D</t>
  </si>
  <si>
    <t>COTAÇÃO E</t>
  </si>
  <si>
    <t>COT 13.20</t>
  </si>
  <si>
    <t xml:space="preserve">CAMERA IP TIPO BULLET POE IP67 EXTERNA  INFRAVERMELHO, SENSOR DE MOVIMENTO, ONVIF, 2 CANAIS DE STREAMING, H265, RESOLUÇÃO MINIMA DE 2 MEGAPIXELS -  MONITORAMENTO EXTERNO - REFERÊNCIA:VIP 3240 Z  </t>
  </si>
  <si>
    <t>COT 13.21</t>
  </si>
  <si>
    <t>FECHADURA ELETRONICA COM LEITOR DE IMPRESSAO DIGITAL INTELBRAS FR220 OU SIMILAR</t>
  </si>
  <si>
    <t>COT 13.22</t>
  </si>
  <si>
    <t>NVR DE 32 CANAIS COM ESPAÇO PARA 2 HD`S FABRICANTE INTELBRÁS OU SIMILAR</t>
  </si>
  <si>
    <t>COT 13.23</t>
  </si>
  <si>
    <t>HD DE 4 TERABYTES INTELBRAS PURPLE OU SIMILAR</t>
  </si>
  <si>
    <t>COT 16.20</t>
  </si>
  <si>
    <t>PASTILHA CERAMICA/PORCELANA 0,05 x 0,05 M COM ACABAMENTO BRILHANTE NA COR HYDRA REF B9924 MARCA ATLAS OU SIMILAR</t>
  </si>
  <si>
    <t>DOMUS ACABAMENTOS</t>
  </si>
  <si>
    <t>CASA REVEST</t>
  </si>
  <si>
    <t>COT 16.21</t>
  </si>
  <si>
    <t>PASTILHA CERAMICA/PORCELANA 0,05 x 0,05 M COM ACABAMENTO BRILHANTE NA COR BRANCO REF B2140 MARCA ATLAS OU SIMILAR</t>
  </si>
  <si>
    <t>JATOBA</t>
  </si>
  <si>
    <t>ATLAS</t>
  </si>
  <si>
    <t>M3</t>
  </si>
  <si>
    <t>COT 16.22</t>
  </si>
  <si>
    <t>CERÂMICA 10 X 10 CM, ELIZABETH, LINHA LUX CREME OU SIMILAR</t>
  </si>
  <si>
    <t>LUANDA REPRESENTAÇÕES E COMÉRCIO LTDA</t>
  </si>
  <si>
    <t>TUPAN CONSTRUÇÕES</t>
  </si>
  <si>
    <t>ARMAZEM CORAL</t>
  </si>
  <si>
    <t>COT 16.23</t>
  </si>
  <si>
    <t>PISO EM GRANITO NATURAL TIPO BRANCO MARFIM ACABAMENTO LEVIGADO EM PLACAS DE 50X50 CM ESPESSURA 2 CM</t>
  </si>
  <si>
    <t>ARTES BELAS</t>
  </si>
  <si>
    <t>SÓ PEDRAS</t>
  </si>
  <si>
    <t>IMARGRAN</t>
  </si>
  <si>
    <t>COT 16.24</t>
  </si>
  <si>
    <t>FAIXA EM GRANITO NATURAL TIPO BRANCO MARFIM ACABAMENTO LEVIGADO LARGURA 35 CM ESPESSURA 2 CM</t>
  </si>
  <si>
    <t>COT 16.25</t>
  </si>
  <si>
    <t>ACABAMENTO LATERAL EM GRANITO NATURAL TIPO BRANCO MARFIM ACABAMENTO LEVIGADO ALTURA 20 CM ESPESSURA 2 CM</t>
  </si>
  <si>
    <t>COT 16.26</t>
  </si>
  <si>
    <t>FORNECIMENTO E INSTALAÇÃO DE MANTA VINÍLICA 2MM LINHA ECLIPSE PREMIUM COLEÇÃO SPIRIT REF, 21020965 FABRICANTE TARKETT OU EQUIVALENTE TÉCNICO, FIXADA COM COLA, INCLUSIVE CORDÃO DE SOLDA E NIVELAMENTO</t>
  </si>
  <si>
    <t>SISTEMARC</t>
  </si>
  <si>
    <t>GL ACABAMENTOS</t>
  </si>
  <si>
    <t>SOFIX</t>
  </si>
  <si>
    <t>COT 16.27</t>
  </si>
  <si>
    <t>RODAPÉ PARA MANTA MANTA VINÍLICA 2MM LINHA ECLIPSE PREMIUM COLEÇÃO SPIRIT REF, 21020965 FABRICANTE TARKETT OU EQUIVALENTE TÉCNICO, FIXADA COM COLA, INCLUSIVE CORDÃO DE SOLDA E NIVELAMENTO</t>
  </si>
  <si>
    <t>COT 15.1</t>
  </si>
  <si>
    <t>REINSTALAÇÃO DE SPLIT E CONDENSADORES</t>
  </si>
  <si>
    <t>COT 11.40</t>
  </si>
  <si>
    <t>LAVATÓRIO EM LOUÇA NA COR BRANCO REF. L.15.17 LINHA IZY FABRICANTE DECA OU EQUIVALENTE TÉCNICO</t>
  </si>
  <si>
    <t>FERREIRA COSTA*</t>
  </si>
  <si>
    <t xml:space="preserve">LIVEN </t>
  </si>
  <si>
    <t>COT 11.41</t>
  </si>
  <si>
    <t>TORNEIRA METÁLICA DE MESA COM FECHAMENTO AUTOMÁTICO PARA LAVATÓRIO ACABAMENTO CROMADO REF. 1170.C LINHA DECAMATIC</t>
  </si>
  <si>
    <t>CONDEC</t>
  </si>
  <si>
    <t>COTAÇÕES ITEM 07 (SUBESTAÇÃO/CASA DO GERADOR)</t>
  </si>
  <si>
    <t>COT 7.4</t>
  </si>
  <si>
    <t>ACABAMENTO TRAPEZOIDAL METÁLICO PARA ISOTELHA TRAPEZOIDAL DIMENSÕES VARIÁVEIS E COMPRIMENTO ÚTIL 1,00M, FABRICANTE ISOESTE OU SIMILAR</t>
  </si>
  <si>
    <t>COTAÇÃO A  (FABRICANTE)</t>
  </si>
  <si>
    <t>COT 12.29</t>
  </si>
  <si>
    <t xml:space="preserve">TRANSFORMADOR TRIFÁSICO 500KVA PRIMÁRIO  13,8/13,2/12,6/12,0 KV SECUNDÁRIO 380/220V 60HZ A SECO ENCAPSULADO EM RESINA </t>
  </si>
  <si>
    <t>JB ELETRICIDADE</t>
  </si>
  <si>
    <t>COMTRAFO</t>
  </si>
  <si>
    <t>CASA DO TRANSFORMADOR</t>
  </si>
  <si>
    <t>COT 12.30</t>
  </si>
  <si>
    <t>DISJUNTOR TRIFÁSICO DE MÉDIA TENSÃO 17,5KV 16KA 350MVA 630A COM PROTEÇÃO INDIRETA NTEGRADA "ON BOARD" A VÁCUO INTEGRADO COM 3 TC'S EPÓXI - PROTEÇÃO CLASSE DE EXATIDÃO 0,3P75 - RTP 13,8KV/115V RELAÇÃO NOMINAL 120:1</t>
  </si>
  <si>
    <t>LOBRIM REPRESENTAÇÕES</t>
  </si>
  <si>
    <t>MEDIA TENSÃO</t>
  </si>
  <si>
    <t>COT 12.31</t>
  </si>
  <si>
    <t>BASE FUSÍVEL DIAZED 16A/2A COMPLETA</t>
  </si>
  <si>
    <t>265 ORSE</t>
  </si>
  <si>
    <t>MATHEUS ELETRICIDADE</t>
  </si>
  <si>
    <t>COT 12.32</t>
  </si>
  <si>
    <t>CHAVE SECCIONADORA TRIPOLAR A SECO 630A, 17,5KV ABERTURA SIMULTÂNEA E CHAVE FIM DE CURSO</t>
  </si>
  <si>
    <t>COT 12.33</t>
  </si>
  <si>
    <t>ISOLADOR PEDESTAL EPÓXI DE 15KV</t>
  </si>
  <si>
    <t>COT 12.34</t>
  </si>
  <si>
    <t>ISOLADOR PASSA MURO 15KV</t>
  </si>
  <si>
    <t>COT 12.35</t>
  </si>
  <si>
    <t>ISOLADOR DE PINO POLIMÉRICO 15KV</t>
  </si>
  <si>
    <t xml:space="preserve">09352/ORSE </t>
  </si>
  <si>
    <t>COT 12.36</t>
  </si>
  <si>
    <t>CHAPA DE MONTAGEM PARA 3 ISOLADORES TIPO PEDESTAL 15KV</t>
  </si>
  <si>
    <t>COT 12.37</t>
  </si>
  <si>
    <t>CHAPA DE PASSAGEM PARA 3 ISOLADORES TIPO PASSA MURO 15KV</t>
  </si>
  <si>
    <t>COT 12.38</t>
  </si>
  <si>
    <t>CAVALETE PARA SUPORTE TP/TC</t>
  </si>
  <si>
    <t xml:space="preserve">11075 ORSE, 11074/ORSE </t>
  </si>
  <si>
    <t>COT 12.39</t>
  </si>
  <si>
    <t>TERMINAL CONCÊNTRICO TIPO T PARA VARÃO 3/8"</t>
  </si>
  <si>
    <t xml:space="preserve">06539/ORSE </t>
  </si>
  <si>
    <t>COT 12.40</t>
  </si>
  <si>
    <t>TERMINAL CONCÊNTRICO TIPO I PARA VARÃO 3/8"</t>
  </si>
  <si>
    <t>COT 12.41</t>
  </si>
  <si>
    <t>ELETRODUTO DE FERRO GALVANIZADO DN 100MM (4")</t>
  </si>
  <si>
    <t>CENTELHA</t>
  </si>
  <si>
    <t>COT 12.43</t>
  </si>
  <si>
    <t xml:space="preserve">QDGBT - QUADRO DE DISTRIBUIÇÃO GERAL MONTADO E INTERLIGADO CONFORME DIAGRAMA UNIFILAR, CONSTRUÍDO NO SISTEMA DE CAIXAS DE SOBREPOR, EM CHAPA DE AÇO 16 USG, PARA INSTALAÇÃO ABRIGADA, PINTADO COM 2 DEMÃOS DE TINTA ANTI-FERRUGINOSA E UMA DE ACABAMENTO NA COR CINZA RAL 7032 E GRAU DE PROTEÇÃO IP 55, COM PAINEL INTERNO APARAFUSADO, RECORTADO PARA SALIENTAR AS MANOPLAS DOS DISJUNTORES, VOLTIMETRO E AMPERIMETROS, PORTAS FRONTAIS COM FECHADURA UNIVERSAL E ETIQUETAS EM ACRÍLICO COM A IDENTIFICAÇÃO DO QUADRO CONFORME DIAGRAMA UNIFILAR, BARRAMENTO DE COBRE ELETROLITICO PURO (99,8%), MONTADO EM MATERIAL ISOLANTE, A ENTRADA E SAÍDA DOS CABOS PELA FACE INFERIOR, TERMINAIS DE ATERRAMENTO IDENTIFICÁVEIS, DEVENDO SER CONSTRUÍDO NOS PADRÕES ABNT, MONTADO E INTERLIGADO CONFORME DIAGRAMA UNIFILAR </t>
  </si>
  <si>
    <t>SANTANA ENGENHARIA</t>
  </si>
  <si>
    <t>MEFE PAINÉIS</t>
  </si>
  <si>
    <t>COT 12.44</t>
  </si>
  <si>
    <t>QGD - QUADRO GERAL DE DISTRIBUIÇÃO, MOTORIZADO, MONTADO E INTERLIGADO CONFORME  DIAGRAMA UNIFILAR, CONSTRUÍDO NO SISTEMA DE CAIXAS DE SOBREPOR, EM CHAPA DE AÇO 16 USG, PARA INSTALAÇÃO ABRIGADA, PINTADO COM 2 DEMÃOS DE TINTA ANTI-FERRUGINOSA E UMA DE ACABAMENTO NA COR CINZA RAL 7032 E GRAU DE PROTEÇÃO IP 55, COM PAINEL INTERNO APARAFUSADO, RECORTADO PARA SALIENTAR AS MANOPLAS DOS DISJUNTORES, VOLTIMETRO E AMPERIMETROS, PORTAS FRONTAIS COM FECHADURA UNIVERSAL E ETIQUETAS EM ACRÍLICO COM A IDENTIFICAÇÃO DO QUADRO CONFORME DIAGRAMA UNIFILAR, BARRAMENTO DE COBRE ELETROLITICO PURO (99,8%), MONTADO EM MATERIAL ISOLANTE, A ENTRADA E SAÍDA DOS CABOS PELA FACE INFERIOR, TERMINAIS DE ATERRAMENTO IDENTIFICÁVEIS, DEVENDO SER CONSTRUÍDO NOS PADRÕES ABNT.</t>
  </si>
  <si>
    <t>COT 12.45</t>
  </si>
  <si>
    <t xml:space="preserve">SUPORTE PARA 4 MUFLAS INTERNAS 15KV </t>
  </si>
  <si>
    <t>COT 12.46</t>
  </si>
  <si>
    <t>TERMINAL HASTE-CABO PARA HASTE DE TERRA</t>
  </si>
  <si>
    <t>COT 12.47</t>
  </si>
  <si>
    <t>CABO ISOLADO EPR #185MM2</t>
  </si>
  <si>
    <t>4122/ORSE (JAN/21)</t>
  </si>
  <si>
    <t>NORTEL</t>
  </si>
  <si>
    <t>COT 12.48</t>
  </si>
  <si>
    <t>VARÃO DE COBRE ELETROLÍTICO Ø 3/8" PARA BARRAMENTO</t>
  </si>
  <si>
    <t xml:space="preserve">11197/ORSE </t>
  </si>
  <si>
    <t>TEKY</t>
  </si>
  <si>
    <t>MG ELETRICIDADE</t>
  </si>
  <si>
    <t>COT 12.49</t>
  </si>
  <si>
    <t>LUMINÁRIA TIPO PLAFONIER PENDENTE A PROVA DE TEMPO PARA LAMPADA ELETRÔNICA PL-23W</t>
  </si>
  <si>
    <t>COT 12.50</t>
  </si>
  <si>
    <t>LAMPADA ELETRÔNICA PL-23W</t>
  </si>
  <si>
    <t xml:space="preserve">03180/ORSE </t>
  </si>
  <si>
    <t>COT 12.51</t>
  </si>
  <si>
    <t>CAIXA METÁLICA PARA GUARDA DE CHAVE RESERVA DIMENSÃO 100X100X50MM - FORNECIMENTO E INSTALAÇÃO</t>
  </si>
  <si>
    <t>COT 12.52</t>
  </si>
  <si>
    <t>PLACA DE ADVERTÊNCIA PERIGO DE VIDA ALTA TENSÃO</t>
  </si>
  <si>
    <t>COT 12.53</t>
  </si>
  <si>
    <t>CAIXA PRE-MOLDADA COM TAMPA PARA ATERRAMENTO (20X20X30 CM)</t>
  </si>
  <si>
    <t>COT 12.54</t>
  </si>
  <si>
    <t xml:space="preserve">PARAFUSO M16 EM ACO GALVANIZADO, COMPRIMENTO = 400 MM, DIAMETRO = 16 MM, ROSCA MAQUINA, CABECA QUADRADA </t>
  </si>
  <si>
    <t>ORSE 01683</t>
  </si>
  <si>
    <t>COT 12.55</t>
  </si>
  <si>
    <t xml:space="preserve">OLHAL PARAFUSO </t>
  </si>
  <si>
    <t>COT 12.56</t>
  </si>
  <si>
    <t xml:space="preserve">ISOLADOR DE SUSPENSÃO POLIMÉRICO 15 KV </t>
  </si>
  <si>
    <t xml:space="preserve">02524/ORSE </t>
  </si>
  <si>
    <t>COT 12.57</t>
  </si>
  <si>
    <t>CHAVE FUSÍVEL 15KV IN 200A BASE TIPO C 10KA</t>
  </si>
  <si>
    <t>COT 12.58</t>
  </si>
  <si>
    <t xml:space="preserve">PÁRA RAIO DE INVÓLUCRO POLIMÉRICO A ÓXIDOS METÁLICOS SEM CENTELHADOR, PROVIDO DE DESLIGADOR AUTOMÁTICO  12KV 10KA </t>
  </si>
  <si>
    <t>COT 12.59</t>
  </si>
  <si>
    <t>CRUZETA DE CONCRETO TIPO T 1200MM</t>
  </si>
  <si>
    <t>COT 12.60</t>
  </si>
  <si>
    <t>ELO DE FUSÍVEL 50K</t>
  </si>
  <si>
    <t>COT 12.61</t>
  </si>
  <si>
    <t>CABO PROTEGIDO AL # 35MM²</t>
  </si>
  <si>
    <t>COT 12.63</t>
  </si>
  <si>
    <t>CABO DE AÇO COBREADO 2AWG</t>
  </si>
  <si>
    <t>COT 12.64</t>
  </si>
  <si>
    <t>CRUZETA DE CONCRETO TIPO T 1900MM</t>
  </si>
  <si>
    <t>00714/ORSE</t>
  </si>
  <si>
    <t>COT 12.65</t>
  </si>
  <si>
    <t>CAIXA DE INSPEÇÃO SUSPENSA EM PVC Ø 300x300mm REFERÊNCIA TEL 552 FABRICANTE TERMOTÉCNICA OU SIMILAR</t>
  </si>
  <si>
    <t>TERMOTECNICA</t>
  </si>
  <si>
    <t>COT 12.66</t>
  </si>
  <si>
    <t>TAMPA EM FF Ø 300MM AT MÁXIMO 300KG REF TEL 536 TERMOTÉCNICA OU SIMILAR</t>
  </si>
  <si>
    <t>COTAÇÃO 7.43</t>
  </si>
  <si>
    <t>CONECTOR CUNHA PARA CABO ALLCAA # 35MM2</t>
  </si>
  <si>
    <t xml:space="preserve">03257/ORSE </t>
  </si>
  <si>
    <t>COT 12.67</t>
  </si>
  <si>
    <t>CABO ISOLADO EPR #300 MM²</t>
  </si>
  <si>
    <t>04126/ORSE (JAN/21)</t>
  </si>
  <si>
    <t>COTAÇÃO e</t>
  </si>
  <si>
    <t>COT 12.68</t>
  </si>
  <si>
    <t>PROJETO EXECUTIVO DE MALHA DE ATERRAMENTO, COM MEMÓRIA DE CÁLCULO E LOCAÇÃO DE PONTOS PARA MEDIÇÃO DA RESISTIVIDADE</t>
  </si>
  <si>
    <t>ESC ENGENHARIA</t>
  </si>
  <si>
    <t>DELTA</t>
  </si>
  <si>
    <t>VRI ELÉTRICA</t>
  </si>
  <si>
    <t>COT 12.69</t>
  </si>
  <si>
    <t>ESTUDO DE GRADUAÇÃO DE PROTEÇÃO (COORDENAÇÃO E SELETIVIDADE), EMISSAO E APROVAÇÃO DO RELATÓRIO DE ESTUDOS JUNTO À CONCESSIONÁRIA LOCAL E PARAMETRIZAÇÃO DOS RELÉS DE PROTEÇÃO ECOMISSIONAMENTO DA PROTEÇÃO</t>
  </si>
  <si>
    <t>COTAÇÕES ITEM 09 (RESERVATÓRIOS E CASA DE BOMBAS)</t>
  </si>
  <si>
    <t>COT 10.15</t>
  </si>
  <si>
    <t>TAMPA PARA RESERVATÓRIO EM CHAPA DE ALUMÍNIO XADREZ DOBRADA ANTIDERRAPANTE, 70 X 70 CM, COM DOBRADIÇA DE ALUMÍNIO E BORRACHA DE VEDAÇÃO MARCA PROLIDER OU SIMILAR, COM PORTA CADEADO EM ALUMÍNIO E CADEADO 20MM</t>
  </si>
  <si>
    <t>PROLIDER</t>
  </si>
  <si>
    <t>COT 5.15</t>
  </si>
  <si>
    <t>ESTRUTURA EM CONCRETO ARMADO PARA CAIXA D'ÁGUA DE 10.000 LITROS</t>
  </si>
  <si>
    <t>COT 11.42</t>
  </si>
  <si>
    <t>CAIXA D'ÁGUA DE 10.000 LITROS EM POLIETILENO</t>
  </si>
  <si>
    <t>LEROY MERLIN</t>
  </si>
  <si>
    <t>COTAÇÕES ITEM 11 (SISTEMA DE PROTEÇÃO DE DESCARGAS ATMOSFÉRICAS)</t>
  </si>
  <si>
    <t>COT 14.1</t>
  </si>
  <si>
    <t>CONECTOR MINI-GAR EM BRONZE ESTANHADO PARA CONEXÃO ENTRE CABO E PONTALETE 16 MM2 A 35MM2</t>
  </si>
  <si>
    <t>11379/ORSE</t>
  </si>
  <si>
    <t>COT 14.2</t>
  </si>
  <si>
    <t xml:space="preserve">GRAMPO DE COBRE TIPO UNHA </t>
  </si>
  <si>
    <t xml:space="preserve">08243/ORSE </t>
  </si>
  <si>
    <t>COT 14.3</t>
  </si>
  <si>
    <t>PRESILHA EM LATÃO ESTANHADO PARA FIXAÇÃO DIRETA DE CABOS</t>
  </si>
  <si>
    <t>09718/ORSE</t>
  </si>
  <si>
    <t>COT 12.71</t>
  </si>
  <si>
    <t>CONECTOR TIPO "X" PARA CABO DE COBRE #35mm² A #50mm²</t>
  </si>
  <si>
    <t xml:space="preserve">11978/ORSE </t>
  </si>
  <si>
    <t>COT 14.5</t>
  </si>
  <si>
    <t>CAIXA DE INSPEÇÃO SUSPENSA DE PVC  REFERÊNCIA TEL 541 FABRICANTE TERMOTÉCNICA OU SIMILAR</t>
  </si>
  <si>
    <t>ORSE 11513</t>
  </si>
  <si>
    <t>COT 14.6</t>
  </si>
  <si>
    <t>CONECTOR DE MEDIÇÃO EM BRONZE COM 4 PARAFUSOS P CABOS DE COBRE 16-70 MM2 REF. TEL 560 TERMOTECNICA OU SIMILAR</t>
  </si>
  <si>
    <t>COT 14.7</t>
  </si>
  <si>
    <t>CAIXA DE EQUALIZAÇÃO DE POTÊNCIAS 150MM X 150MM EM AÇO COM BARRAMENTO ESPESSURA 6.3MM  8 TERMINAIS PARA CABOS DE ATÉ 16,0MM2 E 1 TERMINAL DE CABO DE 50,0MM2 COM CONECTORES E ETIQUETAS FABRICANTE TERMOTÉCNICA OU SIMILAR</t>
  </si>
  <si>
    <t>COT 14.8</t>
  </si>
  <si>
    <t>MOLDE TIPO CDH 35.35-2</t>
  </si>
  <si>
    <t>COT 14.9</t>
  </si>
  <si>
    <t>MOLDE TIPO HCL 5/8.50-5</t>
  </si>
  <si>
    <t>COT 14.10</t>
  </si>
  <si>
    <t>MOLDE TIPO HCL 5/8.35-2</t>
  </si>
  <si>
    <t>COT 14.11</t>
  </si>
  <si>
    <t>MOLDE TIPO CCH 35-2</t>
  </si>
  <si>
    <t>COT 14.12</t>
  </si>
  <si>
    <t>MOLDE TIPO CCH 50-2</t>
  </si>
  <si>
    <t>COT 14.13</t>
  </si>
  <si>
    <t xml:space="preserve">CARTUCHO DE SOLDA EXOTÉRMICA N° 90 </t>
  </si>
  <si>
    <t xml:space="preserve">TERMOTECNICA </t>
  </si>
  <si>
    <t>COT 14.14</t>
  </si>
  <si>
    <t>CARTUCHO DE SOLDA EXOTÉRMICA N° 115</t>
  </si>
  <si>
    <t>COT 14.15</t>
  </si>
  <si>
    <t>ADESIVO DE ALTA VISCOSIDADE, PACOTE DE 1KG, REF. TEL-5904 FABRICANTE TERMOTECNICA OU SIMILAR</t>
  </si>
  <si>
    <t>KG</t>
  </si>
  <si>
    <t>COT 14.16</t>
  </si>
  <si>
    <t>FORNECIMENTO DE LAUDO TÉCNICO DE ATERRAMENTO, DE ACORDO COM A NORMA ABNT NBR 5419/15</t>
  </si>
  <si>
    <t>DELTA ENGENHARIA</t>
  </si>
  <si>
    <t>COTAÇÕES ITEM 12 (CALÇADAS, RAMPAS E VIAS DE ACESSO)</t>
  </si>
  <si>
    <t>COT 10.16</t>
  </si>
  <si>
    <t>CORRIMÃO DUPLO, H=92 CM EM TUBO DE AÇO INOX AISI 304 DE 1 1/2” ESPESSURA 1,50MM, COM MONTANTES EM TUBO EM AÇO INOX AISI 304 2 1/2" ESPESSURA 2,7 MM ACABAMENTO ESCOVADO, CONFORME PROJETO - FORNECIMENTO E INSTALAÇÃO</t>
  </si>
  <si>
    <t>HIPERMETAL</t>
  </si>
  <si>
    <t>AGRESTE INOX</t>
  </si>
  <si>
    <t>COT 16.28</t>
  </si>
  <si>
    <t>PISO TÁTIL DE ALERTA EM CONCRETO DIMENSÃO 25X50X3 CM MARCA ACINOL OU SIMILARR</t>
  </si>
  <si>
    <t>NORDESTE LAJES</t>
  </si>
  <si>
    <t>COT 16.29</t>
  </si>
  <si>
    <t xml:space="preserve">FAIXA DE GRANITO NATURAL TIPO BRANCO MARFIM ACABAMENTO LEVIGADO LARGURA 30 CM ESPESSURA 2CM </t>
  </si>
  <si>
    <t>COTAÇÕES ITEM 13 (GRADIL DE FECHAMENTO E MURO DE ARRIMO)</t>
  </si>
  <si>
    <t>COT 10.17</t>
  </si>
  <si>
    <t>GRADE DE FERRO EM BARRA CHATA 1 1/4 X 3/16", MONTANTE EM TUBO 50x75MM E=2MM, CANTONEIRA EM FERRO GALVANIZADO 1 1/4X3/16" CONFORME PROJETO</t>
  </si>
  <si>
    <t>JB PORTÕES</t>
  </si>
  <si>
    <t>SSANTOS SERRALHARIA</t>
  </si>
  <si>
    <t xml:space="preserve">07640/ORSE </t>
  </si>
  <si>
    <t>COT 10.18</t>
  </si>
  <si>
    <t>PORTÃO DE FERRO, TIPO PF5, EM BARRA CHATA 1 1/4X3/16", MONTANTE EM TUBO 50x75MM E=2MM, CANTONEIRA EM FERRO GALVANIZADO 1 1/4X3/16", CONFORME PROJETO</t>
  </si>
  <si>
    <t>*1. EM 26/04, EM CONTATO TELEFÔNICO COM O VENDEDOR JEFERSON FOI OBTIDO O PREÇO DO VARÃO PEÇA DE 3M NO VALOR DE R$ 640,00 A PEÇA.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</si>
</sst>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u/>
      <sz val="12"/>
      <color indexed="8"/>
      <name val="Arial"/>
      <family val="2"/>
    </font>
    <font>
      <sz val="11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2" fillId="0" borderId="0"/>
  </cellStyleXfs>
  <cellXfs count="98">
    <xf numFmtId="0" fontId="0" fillId="0" borderId="0" xfId="0"/>
    <xf numFmtId="4" fontId="1" fillId="0" borderId="9" xfId="0" applyNumberFormat="1" applyFont="1" applyBorder="1" applyAlignment="1">
      <alignment horizontal="left" vertical="center" wrapText="1"/>
    </xf>
    <xf numFmtId="4" fontId="1" fillId="0" borderId="13" xfId="0" applyNumberFormat="1" applyFont="1" applyBorder="1" applyAlignment="1">
      <alignment horizontal="left" vertical="center" wrapText="1"/>
    </xf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6" fillId="2" borderId="23" xfId="0" applyFont="1" applyFill="1" applyBorder="1" applyAlignment="1">
      <alignment vertical="center" wrapText="1"/>
    </xf>
    <xf numFmtId="0" fontId="6" fillId="2" borderId="23" xfId="0" applyFont="1" applyFill="1" applyBorder="1" applyAlignment="1">
      <alignment horizontal="center" vertical="center" wrapText="1"/>
    </xf>
    <xf numFmtId="2" fontId="6" fillId="2" borderId="23" xfId="2" applyNumberFormat="1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 wrapText="1"/>
    </xf>
    <xf numFmtId="2" fontId="6" fillId="0" borderId="23" xfId="3" applyNumberFormat="1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left" vertical="center" wrapText="1"/>
    </xf>
    <xf numFmtId="0" fontId="6" fillId="2" borderId="23" xfId="0" applyFont="1" applyFill="1" applyBorder="1" applyAlignment="1">
      <alignment horizontal="center" vertical="center"/>
    </xf>
    <xf numFmtId="2" fontId="6" fillId="2" borderId="23" xfId="0" applyNumberFormat="1" applyFont="1" applyFill="1" applyBorder="1" applyAlignment="1">
      <alignment horizontal="center" vertical="center"/>
    </xf>
    <xf numFmtId="0" fontId="6" fillId="2" borderId="23" xfId="4" applyFont="1" applyFill="1" applyBorder="1" applyAlignment="1">
      <alignment horizontal="center" vertical="center" wrapText="1"/>
    </xf>
    <xf numFmtId="2" fontId="6" fillId="2" borderId="23" xfId="3" applyNumberFormat="1" applyFont="1" applyFill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2" fontId="6" fillId="2" borderId="23" xfId="0" applyNumberFormat="1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vertical="center" wrapText="1"/>
    </xf>
    <xf numFmtId="0" fontId="6" fillId="2" borderId="27" xfId="0" applyFont="1" applyFill="1" applyBorder="1" applyAlignment="1">
      <alignment horizontal="center" vertical="center" wrapText="1"/>
    </xf>
    <xf numFmtId="2" fontId="6" fillId="2" borderId="27" xfId="3" applyNumberFormat="1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4" fillId="2" borderId="23" xfId="0" applyFont="1" applyFill="1" applyBorder="1"/>
    <xf numFmtId="0" fontId="6" fillId="2" borderId="23" xfId="4" applyFont="1" applyFill="1" applyBorder="1" applyAlignment="1">
      <alignment horizontal="left" vertical="center" wrapText="1"/>
    </xf>
    <xf numFmtId="0" fontId="6" fillId="2" borderId="23" xfId="4" applyFont="1" applyFill="1" applyBorder="1" applyAlignment="1">
      <alignment horizontal="center" vertical="center"/>
    </xf>
    <xf numFmtId="2" fontId="6" fillId="2" borderId="23" xfId="4" quotePrefix="1" applyNumberFormat="1" applyFont="1" applyFill="1" applyBorder="1" applyAlignment="1">
      <alignment horizontal="center" vertical="center"/>
    </xf>
    <xf numFmtId="2" fontId="6" fillId="2" borderId="23" xfId="4" applyNumberFormat="1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justify" vertical="center"/>
    </xf>
    <xf numFmtId="0" fontId="6" fillId="2" borderId="23" xfId="0" applyFont="1" applyFill="1" applyBorder="1" applyAlignment="1">
      <alignment horizontal="justify" vertical="center" wrapText="1"/>
    </xf>
    <xf numFmtId="0" fontId="6" fillId="0" borderId="23" xfId="0" applyFont="1" applyBorder="1" applyAlignment="1">
      <alignment horizontal="left" vertical="center" wrapText="1"/>
    </xf>
    <xf numFmtId="0" fontId="6" fillId="0" borderId="23" xfId="0" applyFont="1" applyBorder="1" applyAlignment="1">
      <alignment horizontal="justify" vertical="center"/>
    </xf>
    <xf numFmtId="0" fontId="6" fillId="0" borderId="23" xfId="0" applyFont="1" applyBorder="1" applyAlignment="1">
      <alignment horizontal="justify" vertical="center" wrapText="1"/>
    </xf>
    <xf numFmtId="2" fontId="6" fillId="0" borderId="23" xfId="3" applyNumberFormat="1" applyFont="1" applyFill="1" applyBorder="1" applyAlignment="1">
      <alignment horizontal="center" vertical="center" wrapText="1"/>
    </xf>
    <xf numFmtId="2" fontId="6" fillId="2" borderId="27" xfId="0" applyNumberFormat="1" applyFont="1" applyFill="1" applyBorder="1" applyAlignment="1">
      <alignment horizontal="center" vertical="center"/>
    </xf>
    <xf numFmtId="2" fontId="6" fillId="0" borderId="23" xfId="0" applyNumberFormat="1" applyFont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8" fillId="2" borderId="23" xfId="0" applyFont="1" applyFill="1" applyBorder="1"/>
    <xf numFmtId="0" fontId="5" fillId="3" borderId="23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justify" vertical="center" wrapText="1"/>
    </xf>
    <xf numFmtId="2" fontId="6" fillId="2" borderId="25" xfId="2" applyNumberFormat="1" applyFont="1" applyFill="1" applyBorder="1" applyAlignment="1">
      <alignment horizontal="center" vertical="center"/>
    </xf>
    <xf numFmtId="2" fontId="6" fillId="2" borderId="26" xfId="2" applyNumberFormat="1" applyFont="1" applyFill="1" applyBorder="1" applyAlignment="1">
      <alignment horizontal="center" vertical="center"/>
    </xf>
    <xf numFmtId="2" fontId="6" fillId="2" borderId="27" xfId="2" applyNumberFormat="1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0" borderId="23" xfId="0" applyFont="1" applyBorder="1" applyAlignment="1">
      <alignment horizontal="justify" vertical="center" wrapText="1"/>
    </xf>
    <xf numFmtId="0" fontId="5" fillId="0" borderId="23" xfId="0" applyFont="1" applyBorder="1" applyAlignment="1">
      <alignment horizontal="center" vertical="center"/>
    </xf>
    <xf numFmtId="0" fontId="5" fillId="0" borderId="10" xfId="0" applyFont="1" applyBorder="1" applyAlignment="1">
      <alignment horizontal="justify" vertical="center" wrapText="1"/>
    </xf>
    <xf numFmtId="0" fontId="5" fillId="0" borderId="11" xfId="0" applyFont="1" applyBorder="1" applyAlignment="1">
      <alignment horizontal="justify" vertical="center" wrapText="1"/>
    </xf>
    <xf numFmtId="0" fontId="5" fillId="0" borderId="24" xfId="0" applyFont="1" applyBorder="1" applyAlignment="1">
      <alignment horizontal="justify" vertical="center" wrapText="1"/>
    </xf>
    <xf numFmtId="0" fontId="5" fillId="2" borderId="10" xfId="0" applyFont="1" applyFill="1" applyBorder="1" applyAlignment="1">
      <alignment horizontal="justify" vertical="center" wrapText="1"/>
    </xf>
    <xf numFmtId="0" fontId="5" fillId="2" borderId="11" xfId="0" applyFont="1" applyFill="1" applyBorder="1" applyAlignment="1">
      <alignment horizontal="justify" vertical="center" wrapText="1"/>
    </xf>
    <xf numFmtId="0" fontId="5" fillId="2" borderId="24" xfId="0" applyFont="1" applyFill="1" applyBorder="1" applyAlignment="1">
      <alignment horizontal="justify" vertical="center" wrapText="1"/>
    </xf>
    <xf numFmtId="2" fontId="6" fillId="0" borderId="25" xfId="2" applyNumberFormat="1" applyFont="1" applyFill="1" applyBorder="1" applyAlignment="1">
      <alignment horizontal="center" vertical="center"/>
    </xf>
    <xf numFmtId="2" fontId="6" fillId="0" borderId="26" xfId="2" applyNumberFormat="1" applyFont="1" applyFill="1" applyBorder="1" applyAlignment="1">
      <alignment horizontal="center" vertical="center"/>
    </xf>
    <xf numFmtId="2" fontId="6" fillId="0" borderId="27" xfId="2" applyNumberFormat="1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22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2" fontId="6" fillId="2" borderId="25" xfId="3" applyNumberFormat="1" applyFont="1" applyFill="1" applyBorder="1" applyAlignment="1">
      <alignment horizontal="center" vertical="center"/>
    </xf>
    <xf numFmtId="2" fontId="6" fillId="2" borderId="26" xfId="3" applyNumberFormat="1" applyFont="1" applyFill="1" applyBorder="1" applyAlignment="1">
      <alignment horizontal="center" vertical="center"/>
    </xf>
    <xf numFmtId="2" fontId="6" fillId="2" borderId="27" xfId="3" applyNumberFormat="1" applyFont="1" applyFill="1" applyBorder="1" applyAlignment="1">
      <alignment horizontal="center" vertical="center"/>
    </xf>
    <xf numFmtId="0" fontId="5" fillId="2" borderId="23" xfId="4" applyFont="1" applyFill="1" applyBorder="1" applyAlignment="1">
      <alignment horizontal="justify" vertical="center" wrapText="1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left" vertical="center" wrapText="1"/>
    </xf>
    <xf numFmtId="4" fontId="2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4" fontId="2" fillId="0" borderId="14" xfId="0" applyNumberFormat="1" applyFont="1" applyBorder="1" applyAlignment="1">
      <alignment horizontal="left" vertical="center" wrapText="1"/>
    </xf>
    <xf numFmtId="4" fontId="2" fillId="0" borderId="15" xfId="0" applyNumberFormat="1" applyFont="1" applyBorder="1" applyAlignment="1">
      <alignment horizontal="left" vertical="center" wrapText="1"/>
    </xf>
    <xf numFmtId="4" fontId="2" fillId="0" borderId="16" xfId="0" applyNumberFormat="1" applyFont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 wrapText="1"/>
    </xf>
    <xf numFmtId="0" fontId="3" fillId="0" borderId="19" xfId="1" applyFont="1" applyBorder="1" applyAlignment="1">
      <alignment horizontal="center" vertical="center" wrapText="1"/>
    </xf>
    <xf numFmtId="0" fontId="5" fillId="4" borderId="23" xfId="0" applyFont="1" applyFill="1" applyBorder="1" applyAlignment="1">
      <alignment horizontal="center" vertical="center"/>
    </xf>
  </cellXfs>
  <cellStyles count="5">
    <cellStyle name="Normal" xfId="0" builtinId="0"/>
    <cellStyle name="Normal 101" xfId="4" xr:uid="{837E6BD5-E28C-4D78-8732-5234EE249413}"/>
    <cellStyle name="Normal 13" xfId="1" xr:uid="{71ADE5AD-A50C-478C-8140-A78696BB33A3}"/>
    <cellStyle name="Vírgula 2 3" xfId="3" xr:uid="{7D0B2C1A-1D7D-4E5F-9D51-49B03CED3DCE}"/>
    <cellStyle name="Vírgula 4" xfId="2" xr:uid="{2BB2AFF9-97A5-42E9-A628-FF649AA80F1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342900</xdr:colOff>
      <xdr:row>0</xdr:row>
      <xdr:rowOff>85725</xdr:rowOff>
    </xdr:from>
    <xdr:to>
      <xdr:col>2</xdr:col>
      <xdr:colOff>142875</xdr:colOff>
      <xdr:row>3</xdr:row>
      <xdr:rowOff>76200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4B0BDC77-1136-4E7D-8B15-60CD2F4CA5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763" t="13448" r="19283" b="9908"/>
        <a:stretch>
          <a:fillRect/>
        </a:stretch>
      </xdr:blipFill>
      <xdr:spPr bwMode="auto">
        <a:xfrm>
          <a:off x="1228725" y="85725"/>
          <a:ext cx="409575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A5F119-6806-4B9D-B8C7-712E420C52BC}">
  <dimension ref="A1:G596"/>
  <sheetViews>
    <sheetView tabSelected="1" topLeftCell="A585" workbookViewId="0">
      <selection activeCell="N591" sqref="N591"/>
    </sheetView>
  </sheetViews>
  <sheetFormatPr defaultRowHeight="15" x14ac:dyDescent="0.25"/>
  <cols>
    <col min="1" max="1" width="13.28515625" style="3" customWidth="1"/>
    <col min="2" max="2" width="11" style="3" customWidth="1"/>
    <col min="3" max="3" width="21.140625" style="3" customWidth="1"/>
    <col min="4" max="5" width="11.42578125" style="4" customWidth="1"/>
    <col min="6" max="6" width="11.42578125" style="3" customWidth="1"/>
  </cols>
  <sheetData>
    <row r="1" spans="1:7" x14ac:dyDescent="0.25">
      <c r="A1" s="73" t="s">
        <v>0</v>
      </c>
      <c r="B1" s="74"/>
      <c r="C1" s="74"/>
      <c r="D1" s="74"/>
      <c r="E1" s="74"/>
      <c r="F1" s="74"/>
      <c r="G1" s="75"/>
    </row>
    <row r="2" spans="1:7" x14ac:dyDescent="0.25">
      <c r="A2" s="76"/>
      <c r="B2" s="77"/>
      <c r="C2" s="77"/>
      <c r="D2" s="77"/>
      <c r="E2" s="77"/>
      <c r="F2" s="77"/>
      <c r="G2" s="78"/>
    </row>
    <row r="3" spans="1:7" x14ac:dyDescent="0.25">
      <c r="A3" s="76"/>
      <c r="B3" s="77"/>
      <c r="C3" s="77"/>
      <c r="D3" s="77"/>
      <c r="E3" s="77"/>
      <c r="F3" s="77"/>
      <c r="G3" s="78"/>
    </row>
    <row r="4" spans="1:7" x14ac:dyDescent="0.25">
      <c r="A4" s="79"/>
      <c r="B4" s="80"/>
      <c r="C4" s="80"/>
      <c r="D4" s="80"/>
      <c r="E4" s="80"/>
      <c r="F4" s="80"/>
      <c r="G4" s="81"/>
    </row>
    <row r="5" spans="1:7" x14ac:dyDescent="0.25">
      <c r="A5" s="1" t="s">
        <v>1</v>
      </c>
      <c r="B5" s="82" t="s">
        <v>2</v>
      </c>
      <c r="C5" s="83"/>
      <c r="D5" s="83"/>
      <c r="E5" s="83"/>
      <c r="F5" s="83"/>
      <c r="G5" s="84"/>
    </row>
    <row r="6" spans="1:7" ht="15.75" thickBot="1" x14ac:dyDescent="0.3">
      <c r="A6" s="2" t="s">
        <v>3</v>
      </c>
      <c r="B6" s="85" t="s">
        <v>4</v>
      </c>
      <c r="C6" s="86"/>
      <c r="D6" s="86"/>
      <c r="E6" s="86"/>
      <c r="F6" s="86"/>
      <c r="G6" s="87"/>
    </row>
    <row r="7" spans="1:7" x14ac:dyDescent="0.25">
      <c r="A7" s="88" t="s">
        <v>5</v>
      </c>
      <c r="B7" s="89"/>
      <c r="C7" s="89"/>
      <c r="D7" s="89"/>
      <c r="E7" s="89"/>
      <c r="F7" s="89"/>
      <c r="G7" s="90"/>
    </row>
    <row r="8" spans="1:7" x14ac:dyDescent="0.25">
      <c r="A8" s="91"/>
      <c r="B8" s="92"/>
      <c r="C8" s="92"/>
      <c r="D8" s="92"/>
      <c r="E8" s="92"/>
      <c r="F8" s="92"/>
      <c r="G8" s="93"/>
    </row>
    <row r="9" spans="1:7" ht="15.75" thickBot="1" x14ac:dyDescent="0.3">
      <c r="A9" s="94"/>
      <c r="B9" s="95"/>
      <c r="C9" s="95"/>
      <c r="D9" s="95"/>
      <c r="E9" s="95"/>
      <c r="F9" s="95"/>
      <c r="G9" s="96"/>
    </row>
    <row r="11" spans="1:7" x14ac:dyDescent="0.25">
      <c r="A11" s="57" t="s">
        <v>6</v>
      </c>
      <c r="B11" s="58"/>
      <c r="C11" s="58"/>
      <c r="D11" s="58"/>
      <c r="E11" s="58"/>
      <c r="F11" s="59"/>
    </row>
    <row r="12" spans="1:7" x14ac:dyDescent="0.25">
      <c r="A12" s="60"/>
      <c r="B12" s="61"/>
      <c r="C12" s="61"/>
      <c r="D12" s="61"/>
      <c r="E12" s="61"/>
      <c r="F12" s="62"/>
    </row>
    <row r="13" spans="1:7" x14ac:dyDescent="0.25">
      <c r="A13" s="97" t="s">
        <v>7</v>
      </c>
      <c r="B13" s="51" t="s">
        <v>8</v>
      </c>
      <c r="C13" s="52"/>
      <c r="D13" s="52"/>
      <c r="E13" s="52"/>
      <c r="F13" s="53"/>
    </row>
    <row r="14" spans="1:7" x14ac:dyDescent="0.25">
      <c r="A14" s="97"/>
      <c r="B14" s="5" t="s">
        <v>9</v>
      </c>
      <c r="C14" s="5" t="s">
        <v>10</v>
      </c>
      <c r="D14" s="6" t="s">
        <v>11</v>
      </c>
      <c r="E14" s="7">
        <v>25</v>
      </c>
      <c r="F14" s="42">
        <f>MIN(E14:E16)</f>
        <v>25</v>
      </c>
    </row>
    <row r="15" spans="1:7" x14ac:dyDescent="0.25">
      <c r="A15" s="97"/>
      <c r="B15" s="5" t="s">
        <v>12</v>
      </c>
      <c r="C15" s="5" t="s">
        <v>13</v>
      </c>
      <c r="D15" s="6" t="s">
        <v>11</v>
      </c>
      <c r="E15" s="7">
        <v>40</v>
      </c>
      <c r="F15" s="43"/>
    </row>
    <row r="16" spans="1:7" x14ac:dyDescent="0.25">
      <c r="A16" s="97"/>
      <c r="B16" s="5" t="s">
        <v>14</v>
      </c>
      <c r="C16" s="8" t="s">
        <v>15</v>
      </c>
      <c r="D16" s="6" t="s">
        <v>11</v>
      </c>
      <c r="E16" s="9">
        <v>40</v>
      </c>
      <c r="F16" s="44"/>
    </row>
    <row r="17" spans="1:6" x14ac:dyDescent="0.25">
      <c r="A17" s="45" t="s">
        <v>16</v>
      </c>
      <c r="B17" s="46" t="s">
        <v>17</v>
      </c>
      <c r="C17" s="46"/>
      <c r="D17" s="46"/>
      <c r="E17" s="46"/>
      <c r="F17" s="46"/>
    </row>
    <row r="18" spans="1:6" x14ac:dyDescent="0.25">
      <c r="A18" s="45"/>
      <c r="B18" s="5" t="s">
        <v>9</v>
      </c>
      <c r="C18" s="10" t="s">
        <v>18</v>
      </c>
      <c r="D18" s="11" t="s">
        <v>19</v>
      </c>
      <c r="E18" s="12">
        <v>90</v>
      </c>
      <c r="F18" s="42">
        <f>IFERROR(IF(COUNTA(E18:E20)&lt;=2,MIN(E18:E20),MEDIAN(E18:E20)),0)</f>
        <v>90</v>
      </c>
    </row>
    <row r="19" spans="1:6" x14ac:dyDescent="0.25">
      <c r="A19" s="45"/>
      <c r="B19" s="5" t="s">
        <v>12</v>
      </c>
      <c r="C19" s="36"/>
      <c r="D19" s="11" t="s">
        <v>19</v>
      </c>
      <c r="E19" s="36"/>
      <c r="F19" s="43"/>
    </row>
    <row r="20" spans="1:6" x14ac:dyDescent="0.25">
      <c r="A20" s="45"/>
      <c r="B20" s="5" t="s">
        <v>14</v>
      </c>
      <c r="C20" s="5"/>
      <c r="D20" s="13" t="s">
        <v>20</v>
      </c>
      <c r="E20" s="14"/>
      <c r="F20" s="44"/>
    </row>
    <row r="21" spans="1:6" x14ac:dyDescent="0.25">
      <c r="A21" s="57" t="s">
        <v>21</v>
      </c>
      <c r="B21" s="58"/>
      <c r="C21" s="58"/>
      <c r="D21" s="58"/>
      <c r="E21" s="58"/>
      <c r="F21" s="59"/>
    </row>
    <row r="22" spans="1:6" x14ac:dyDescent="0.25">
      <c r="A22" s="60"/>
      <c r="B22" s="61"/>
      <c r="C22" s="61"/>
      <c r="D22" s="61"/>
      <c r="E22" s="61"/>
      <c r="F22" s="62"/>
    </row>
    <row r="23" spans="1:6" x14ac:dyDescent="0.25">
      <c r="A23" s="47" t="s">
        <v>22</v>
      </c>
      <c r="B23" s="41" t="s">
        <v>23</v>
      </c>
      <c r="C23" s="41"/>
      <c r="D23" s="41"/>
      <c r="E23" s="41"/>
      <c r="F23" s="41"/>
    </row>
    <row r="24" spans="1:6" x14ac:dyDescent="0.25">
      <c r="A24" s="47"/>
      <c r="B24" s="5" t="s">
        <v>9</v>
      </c>
      <c r="C24" s="10" t="s">
        <v>24</v>
      </c>
      <c r="D24" s="11" t="s">
        <v>19</v>
      </c>
      <c r="E24" s="12">
        <v>6.12</v>
      </c>
      <c r="F24" s="42">
        <f>IFERROR(IF(COUNTA(E24:E26)&lt;=2,MIN(E24:E26),MEDIAN(E24:E26)),0)</f>
        <v>5.69</v>
      </c>
    </row>
    <row r="25" spans="1:6" x14ac:dyDescent="0.25">
      <c r="A25" s="47"/>
      <c r="B25" s="5" t="s">
        <v>12</v>
      </c>
      <c r="C25" s="10" t="s">
        <v>25</v>
      </c>
      <c r="D25" s="11" t="s">
        <v>19</v>
      </c>
      <c r="E25" s="12">
        <v>5.45</v>
      </c>
      <c r="F25" s="43"/>
    </row>
    <row r="26" spans="1:6" x14ac:dyDescent="0.25">
      <c r="A26" s="47"/>
      <c r="B26" s="5" t="s">
        <v>14</v>
      </c>
      <c r="C26" s="5" t="s">
        <v>26</v>
      </c>
      <c r="D26" s="13" t="s">
        <v>20</v>
      </c>
      <c r="E26" s="14">
        <v>5.69</v>
      </c>
      <c r="F26" s="44"/>
    </row>
    <row r="27" spans="1:6" x14ac:dyDescent="0.25">
      <c r="A27" s="47" t="s">
        <v>27</v>
      </c>
      <c r="B27" s="41" t="s">
        <v>28</v>
      </c>
      <c r="C27" s="41"/>
      <c r="D27" s="41"/>
      <c r="E27" s="41"/>
      <c r="F27" s="41"/>
    </row>
    <row r="28" spans="1:6" x14ac:dyDescent="0.25">
      <c r="A28" s="47"/>
      <c r="B28" s="5" t="s">
        <v>9</v>
      </c>
      <c r="C28" s="10" t="s">
        <v>24</v>
      </c>
      <c r="D28" s="11" t="s">
        <v>19</v>
      </c>
      <c r="E28" s="12">
        <v>3.9</v>
      </c>
      <c r="F28" s="42">
        <f>IFERROR(IF(COUNTA(E28:E30)&lt;=2,MIN(E28:E30),MEDIAN(E28:E30)),0)</f>
        <v>3.75</v>
      </c>
    </row>
    <row r="29" spans="1:6" x14ac:dyDescent="0.25">
      <c r="A29" s="47"/>
      <c r="B29" s="5" t="s">
        <v>12</v>
      </c>
      <c r="C29" s="10" t="s">
        <v>29</v>
      </c>
      <c r="D29" s="11" t="s">
        <v>19</v>
      </c>
      <c r="E29" s="12">
        <v>3.24</v>
      </c>
      <c r="F29" s="43"/>
    </row>
    <row r="30" spans="1:6" x14ac:dyDescent="0.25">
      <c r="A30" s="47"/>
      <c r="B30" s="5" t="s">
        <v>14</v>
      </c>
      <c r="C30" s="5" t="s">
        <v>30</v>
      </c>
      <c r="D30" s="13" t="s">
        <v>20</v>
      </c>
      <c r="E30" s="14">
        <v>3.75</v>
      </c>
      <c r="F30" s="44"/>
    </row>
    <row r="31" spans="1:6" x14ac:dyDescent="0.25">
      <c r="A31" s="47" t="s">
        <v>31</v>
      </c>
      <c r="B31" s="41" t="s">
        <v>32</v>
      </c>
      <c r="C31" s="41"/>
      <c r="D31" s="41"/>
      <c r="E31" s="41"/>
      <c r="F31" s="41"/>
    </row>
    <row r="32" spans="1:6" x14ac:dyDescent="0.25">
      <c r="A32" s="47"/>
      <c r="B32" s="5" t="s">
        <v>9</v>
      </c>
      <c r="C32" s="10" t="s">
        <v>24</v>
      </c>
      <c r="D32" s="11" t="s">
        <v>19</v>
      </c>
      <c r="E32" s="12">
        <v>9.94</v>
      </c>
      <c r="F32" s="42">
        <f>IFERROR(IF(COUNTA(E32:E34)&lt;=2,MIN(E32:E34),MEDIAN(E32:E34)),0)</f>
        <v>9.94</v>
      </c>
    </row>
    <row r="33" spans="1:6" x14ac:dyDescent="0.25">
      <c r="A33" s="47"/>
      <c r="B33" s="5" t="s">
        <v>12</v>
      </c>
      <c r="C33" s="10" t="s">
        <v>33</v>
      </c>
      <c r="D33" s="11" t="s">
        <v>19</v>
      </c>
      <c r="E33" s="12">
        <v>9.06</v>
      </c>
      <c r="F33" s="43"/>
    </row>
    <row r="34" spans="1:6" x14ac:dyDescent="0.25">
      <c r="A34" s="47"/>
      <c r="B34" s="5" t="s">
        <v>14</v>
      </c>
      <c r="C34" s="5" t="s">
        <v>34</v>
      </c>
      <c r="D34" s="13" t="s">
        <v>20</v>
      </c>
      <c r="E34" s="14">
        <v>12.9</v>
      </c>
      <c r="F34" s="44"/>
    </row>
    <row r="35" spans="1:6" x14ac:dyDescent="0.25">
      <c r="A35" s="47" t="s">
        <v>35</v>
      </c>
      <c r="B35" s="41" t="s">
        <v>36</v>
      </c>
      <c r="C35" s="41"/>
      <c r="D35" s="41"/>
      <c r="E35" s="41"/>
      <c r="F35" s="41"/>
    </row>
    <row r="36" spans="1:6" x14ac:dyDescent="0.25">
      <c r="A36" s="47"/>
      <c r="B36" s="5" t="s">
        <v>9</v>
      </c>
      <c r="C36" s="10" t="s">
        <v>33</v>
      </c>
      <c r="D36" s="15" t="s">
        <v>37</v>
      </c>
      <c r="E36" s="12">
        <v>30.99</v>
      </c>
      <c r="F36" s="42">
        <f>IFERROR(IF(COUNTA(E36:E38)&lt;=2,MIN(E36:E38),MEDIAN(E36:E38)),0)</f>
        <v>30.99</v>
      </c>
    </row>
    <row r="37" spans="1:6" x14ac:dyDescent="0.25">
      <c r="A37" s="47"/>
      <c r="B37" s="5" t="s">
        <v>12</v>
      </c>
      <c r="C37" s="10" t="s">
        <v>38</v>
      </c>
      <c r="D37" s="15" t="s">
        <v>37</v>
      </c>
      <c r="E37" s="12">
        <v>30.99</v>
      </c>
      <c r="F37" s="43"/>
    </row>
    <row r="38" spans="1:6" x14ac:dyDescent="0.25">
      <c r="A38" s="47"/>
      <c r="B38" s="5" t="s">
        <v>14</v>
      </c>
      <c r="C38" s="5" t="s">
        <v>24</v>
      </c>
      <c r="D38" s="15" t="s">
        <v>37</v>
      </c>
      <c r="E38" s="14">
        <v>34.409999999999997</v>
      </c>
      <c r="F38" s="44"/>
    </row>
    <row r="39" spans="1:6" x14ac:dyDescent="0.25">
      <c r="A39" s="47" t="s">
        <v>39</v>
      </c>
      <c r="B39" s="41" t="s">
        <v>40</v>
      </c>
      <c r="C39" s="41"/>
      <c r="D39" s="41"/>
      <c r="E39" s="41"/>
      <c r="F39" s="41"/>
    </row>
    <row r="40" spans="1:6" x14ac:dyDescent="0.25">
      <c r="A40" s="47"/>
      <c r="B40" s="5" t="s">
        <v>9</v>
      </c>
      <c r="C40" s="10" t="s">
        <v>33</v>
      </c>
      <c r="D40" s="11" t="s">
        <v>41</v>
      </c>
      <c r="E40" s="12">
        <v>6.99</v>
      </c>
      <c r="F40" s="42">
        <f>IFERROR(IF(COUNTA(E40:E42)&lt;=2,MIN(E40:E42),MEDIAN(E40:E42)),0)</f>
        <v>6.99</v>
      </c>
    </row>
    <row r="41" spans="1:6" x14ac:dyDescent="0.25">
      <c r="A41" s="47"/>
      <c r="B41" s="5" t="s">
        <v>12</v>
      </c>
      <c r="C41" s="10" t="s">
        <v>24</v>
      </c>
      <c r="D41" s="11" t="s">
        <v>41</v>
      </c>
      <c r="E41" s="12">
        <v>6.99</v>
      </c>
      <c r="F41" s="43"/>
    </row>
    <row r="42" spans="1:6" x14ac:dyDescent="0.25">
      <c r="A42" s="47"/>
      <c r="B42" s="5" t="s">
        <v>14</v>
      </c>
      <c r="C42" s="5" t="s">
        <v>42</v>
      </c>
      <c r="D42" s="11" t="s">
        <v>41</v>
      </c>
      <c r="E42" s="14">
        <v>6.59</v>
      </c>
      <c r="F42" s="44"/>
    </row>
    <row r="43" spans="1:6" x14ac:dyDescent="0.25">
      <c r="A43" s="47" t="s">
        <v>43</v>
      </c>
      <c r="B43" s="41" t="s">
        <v>44</v>
      </c>
      <c r="C43" s="41"/>
      <c r="D43" s="41"/>
      <c r="E43" s="41"/>
      <c r="F43" s="41"/>
    </row>
    <row r="44" spans="1:6" x14ac:dyDescent="0.25">
      <c r="A44" s="47"/>
      <c r="B44" s="5" t="s">
        <v>9</v>
      </c>
      <c r="C44" s="10" t="s">
        <v>24</v>
      </c>
      <c r="D44" s="11" t="s">
        <v>19</v>
      </c>
      <c r="E44" s="12">
        <v>1.18</v>
      </c>
      <c r="F44" s="42">
        <f>IFERROR(IF(COUNTA(E44:E46)&lt;=2,MIN(E44:E46),MEDIAN(E44:E46)),0)</f>
        <v>1.28</v>
      </c>
    </row>
    <row r="45" spans="1:6" x14ac:dyDescent="0.25">
      <c r="A45" s="47"/>
      <c r="B45" s="5" t="s">
        <v>12</v>
      </c>
      <c r="C45" s="10" t="s">
        <v>33</v>
      </c>
      <c r="D45" s="11" t="s">
        <v>19</v>
      </c>
      <c r="E45" s="12">
        <v>1.28</v>
      </c>
      <c r="F45" s="43"/>
    </row>
    <row r="46" spans="1:6" x14ac:dyDescent="0.25">
      <c r="A46" s="47"/>
      <c r="B46" s="5" t="s">
        <v>14</v>
      </c>
      <c r="C46" s="5" t="s">
        <v>38</v>
      </c>
      <c r="D46" s="13" t="s">
        <v>20</v>
      </c>
      <c r="E46" s="14">
        <v>1.28</v>
      </c>
      <c r="F46" s="44"/>
    </row>
    <row r="47" spans="1:6" x14ac:dyDescent="0.25">
      <c r="A47" s="47" t="s">
        <v>45</v>
      </c>
      <c r="B47" s="41" t="s">
        <v>46</v>
      </c>
      <c r="C47" s="41"/>
      <c r="D47" s="41"/>
      <c r="E47" s="41"/>
      <c r="F47" s="41"/>
    </row>
    <row r="48" spans="1:6" x14ac:dyDescent="0.25">
      <c r="A48" s="47"/>
      <c r="B48" s="5" t="s">
        <v>9</v>
      </c>
      <c r="C48" s="10" t="s">
        <v>33</v>
      </c>
      <c r="D48" s="11" t="s">
        <v>41</v>
      </c>
      <c r="E48" s="12">
        <v>7.99</v>
      </c>
      <c r="F48" s="42">
        <f>IFERROR(IF(COUNTA(E48:E50)&lt;=2,MIN(E48:E50),MEDIAN(E48:E50)),0)</f>
        <v>7.99</v>
      </c>
    </row>
    <row r="49" spans="1:6" x14ac:dyDescent="0.25">
      <c r="A49" s="47"/>
      <c r="B49" s="5" t="s">
        <v>12</v>
      </c>
      <c r="C49" s="10" t="s">
        <v>47</v>
      </c>
      <c r="D49" s="11" t="s">
        <v>41</v>
      </c>
      <c r="E49" s="12">
        <v>8.4</v>
      </c>
      <c r="F49" s="43"/>
    </row>
    <row r="50" spans="1:6" x14ac:dyDescent="0.25">
      <c r="A50" s="47"/>
      <c r="B50" s="5" t="s">
        <v>14</v>
      </c>
      <c r="C50" s="5" t="s">
        <v>48</v>
      </c>
      <c r="D50" s="11" t="s">
        <v>41</v>
      </c>
      <c r="E50" s="14">
        <v>6.5</v>
      </c>
      <c r="F50" s="44"/>
    </row>
    <row r="51" spans="1:6" x14ac:dyDescent="0.25">
      <c r="A51" s="47" t="s">
        <v>49</v>
      </c>
      <c r="B51" s="41" t="s">
        <v>50</v>
      </c>
      <c r="C51" s="41"/>
      <c r="D51" s="41"/>
      <c r="E51" s="41"/>
      <c r="F51" s="41"/>
    </row>
    <row r="52" spans="1:6" x14ac:dyDescent="0.25">
      <c r="A52" s="47"/>
      <c r="B52" s="5" t="s">
        <v>9</v>
      </c>
      <c r="C52" s="10" t="s">
        <v>51</v>
      </c>
      <c r="D52" s="11" t="s">
        <v>52</v>
      </c>
      <c r="E52" s="12">
        <v>9.5</v>
      </c>
      <c r="F52" s="42">
        <f>IFERROR(IF(COUNTA(E52:E54)&lt;=2,MIN(E52:E54),MEDIAN(E52:E54)),0)</f>
        <v>8</v>
      </c>
    </row>
    <row r="53" spans="1:6" x14ac:dyDescent="0.25">
      <c r="A53" s="47"/>
      <c r="B53" s="5" t="s">
        <v>12</v>
      </c>
      <c r="C53" s="10" t="s">
        <v>53</v>
      </c>
      <c r="D53" s="11" t="s">
        <v>52</v>
      </c>
      <c r="E53" s="12">
        <v>7.9</v>
      </c>
      <c r="F53" s="43"/>
    </row>
    <row r="54" spans="1:6" x14ac:dyDescent="0.25">
      <c r="A54" s="47"/>
      <c r="B54" s="5" t="s">
        <v>14</v>
      </c>
      <c r="C54" s="5" t="s">
        <v>54</v>
      </c>
      <c r="D54" s="13" t="s">
        <v>52</v>
      </c>
      <c r="E54" s="14">
        <v>8</v>
      </c>
      <c r="F54" s="44"/>
    </row>
    <row r="55" spans="1:6" x14ac:dyDescent="0.25">
      <c r="A55" s="47" t="s">
        <v>55</v>
      </c>
      <c r="B55" s="41" t="s">
        <v>56</v>
      </c>
      <c r="C55" s="41"/>
      <c r="D55" s="41"/>
      <c r="E55" s="41"/>
      <c r="F55" s="41"/>
    </row>
    <row r="56" spans="1:6" x14ac:dyDescent="0.25">
      <c r="A56" s="47"/>
      <c r="B56" s="5" t="s">
        <v>9</v>
      </c>
      <c r="C56" s="10" t="s">
        <v>57</v>
      </c>
      <c r="D56" s="11" t="s">
        <v>19</v>
      </c>
      <c r="E56" s="12">
        <v>2.62</v>
      </c>
      <c r="F56" s="42">
        <f>IFERROR(IF(COUNTA(E56:E58)&lt;=2,MIN(E56:E58),MEDIAN(E56:E58)),0)</f>
        <v>3.19</v>
      </c>
    </row>
    <row r="57" spans="1:6" x14ac:dyDescent="0.25">
      <c r="A57" s="47"/>
      <c r="B57" s="5" t="s">
        <v>12</v>
      </c>
      <c r="C57" s="10" t="s">
        <v>58</v>
      </c>
      <c r="D57" s="11" t="s">
        <v>19</v>
      </c>
      <c r="E57" s="12">
        <v>3.19</v>
      </c>
      <c r="F57" s="43"/>
    </row>
    <row r="58" spans="1:6" x14ac:dyDescent="0.25">
      <c r="A58" s="47"/>
      <c r="B58" s="5" t="s">
        <v>14</v>
      </c>
      <c r="C58" s="5" t="s">
        <v>59</v>
      </c>
      <c r="D58" s="13" t="s">
        <v>20</v>
      </c>
      <c r="E58" s="14">
        <v>3.89</v>
      </c>
      <c r="F58" s="44"/>
    </row>
    <row r="59" spans="1:6" x14ac:dyDescent="0.25">
      <c r="A59" s="47" t="s">
        <v>60</v>
      </c>
      <c r="B59" s="41" t="s">
        <v>61</v>
      </c>
      <c r="C59" s="41"/>
      <c r="D59" s="41"/>
      <c r="E59" s="41"/>
      <c r="F59" s="41"/>
    </row>
    <row r="60" spans="1:6" x14ac:dyDescent="0.25">
      <c r="A60" s="47"/>
      <c r="B60" s="5" t="s">
        <v>9</v>
      </c>
      <c r="C60" s="10" t="s">
        <v>62</v>
      </c>
      <c r="D60" s="11" t="s">
        <v>19</v>
      </c>
      <c r="E60" s="12">
        <v>5.99</v>
      </c>
      <c r="F60" s="42">
        <f>IFERROR(IF(COUNTA(E60:E62)&lt;=2,MIN(E60:E62),MEDIAN(E60:E62)),0)</f>
        <v>4.99</v>
      </c>
    </row>
    <row r="61" spans="1:6" x14ac:dyDescent="0.25">
      <c r="A61" s="47"/>
      <c r="B61" s="5" t="s">
        <v>12</v>
      </c>
      <c r="C61" s="10" t="s">
        <v>63</v>
      </c>
      <c r="D61" s="11" t="s">
        <v>19</v>
      </c>
      <c r="E61" s="12">
        <v>4.99</v>
      </c>
      <c r="F61" s="43"/>
    </row>
    <row r="62" spans="1:6" x14ac:dyDescent="0.25">
      <c r="A62" s="47"/>
      <c r="B62" s="5" t="s">
        <v>14</v>
      </c>
      <c r="C62" s="5" t="s">
        <v>64</v>
      </c>
      <c r="D62" s="13" t="s">
        <v>20</v>
      </c>
      <c r="E62" s="14">
        <v>4.5999999999999996</v>
      </c>
      <c r="F62" s="44"/>
    </row>
    <row r="63" spans="1:6" x14ac:dyDescent="0.25">
      <c r="A63" s="47" t="s">
        <v>65</v>
      </c>
      <c r="B63" s="41" t="s">
        <v>66</v>
      </c>
      <c r="C63" s="41"/>
      <c r="D63" s="41"/>
      <c r="E63" s="41"/>
      <c r="F63" s="41"/>
    </row>
    <row r="64" spans="1:6" x14ac:dyDescent="0.25">
      <c r="A64" s="47"/>
      <c r="B64" s="5" t="s">
        <v>9</v>
      </c>
      <c r="C64" s="10" t="s">
        <v>57</v>
      </c>
      <c r="D64" s="11" t="s">
        <v>19</v>
      </c>
      <c r="E64" s="12">
        <v>4.24</v>
      </c>
      <c r="F64" s="42">
        <f>IFERROR(IF(COUNTA(E64:E66)&lt;=2,MIN(E64:E66),MEDIAN(E64:E66)),0)</f>
        <v>4.79</v>
      </c>
    </row>
    <row r="65" spans="1:6" x14ac:dyDescent="0.25">
      <c r="A65" s="47"/>
      <c r="B65" s="5" t="s">
        <v>12</v>
      </c>
      <c r="C65" s="10" t="s">
        <v>67</v>
      </c>
      <c r="D65" s="11" t="s">
        <v>19</v>
      </c>
      <c r="E65" s="12">
        <v>4.79</v>
      </c>
      <c r="F65" s="43"/>
    </row>
    <row r="66" spans="1:6" x14ac:dyDescent="0.25">
      <c r="A66" s="47"/>
      <c r="B66" s="5" t="s">
        <v>14</v>
      </c>
      <c r="C66" s="5" t="s">
        <v>59</v>
      </c>
      <c r="D66" s="13" t="s">
        <v>20</v>
      </c>
      <c r="E66" s="14">
        <v>5.49</v>
      </c>
      <c r="F66" s="44"/>
    </row>
    <row r="67" spans="1:6" x14ac:dyDescent="0.25">
      <c r="A67" s="47" t="s">
        <v>68</v>
      </c>
      <c r="B67" s="41" t="s">
        <v>69</v>
      </c>
      <c r="C67" s="41"/>
      <c r="D67" s="41"/>
      <c r="E67" s="41"/>
      <c r="F67" s="41"/>
    </row>
    <row r="68" spans="1:6" x14ac:dyDescent="0.25">
      <c r="A68" s="47"/>
      <c r="B68" s="5" t="s">
        <v>9</v>
      </c>
      <c r="C68" s="10" t="s">
        <v>57</v>
      </c>
      <c r="D68" s="11" t="s">
        <v>19</v>
      </c>
      <c r="E68" s="12">
        <v>16.75</v>
      </c>
      <c r="F68" s="42">
        <f>IFERROR(IF(COUNTA(E68:E70)&lt;=2,MIN(E68:E70),MEDIAN(E68:E70)),0)</f>
        <v>15.99</v>
      </c>
    </row>
    <row r="69" spans="1:6" x14ac:dyDescent="0.25">
      <c r="A69" s="47"/>
      <c r="B69" s="5" t="s">
        <v>12</v>
      </c>
      <c r="C69" s="10" t="s">
        <v>70</v>
      </c>
      <c r="D69" s="11" t="s">
        <v>19</v>
      </c>
      <c r="E69" s="12">
        <v>15.35</v>
      </c>
      <c r="F69" s="43"/>
    </row>
    <row r="70" spans="1:6" x14ac:dyDescent="0.25">
      <c r="A70" s="47"/>
      <c r="B70" s="5" t="s">
        <v>14</v>
      </c>
      <c r="C70" s="5" t="s">
        <v>71</v>
      </c>
      <c r="D70" s="13" t="s">
        <v>20</v>
      </c>
      <c r="E70" s="14">
        <v>15.99</v>
      </c>
      <c r="F70" s="44"/>
    </row>
    <row r="71" spans="1:6" x14ac:dyDescent="0.25">
      <c r="A71" s="47" t="s">
        <v>72</v>
      </c>
      <c r="B71" s="41" t="s">
        <v>73</v>
      </c>
      <c r="C71" s="41"/>
      <c r="D71" s="41"/>
      <c r="E71" s="41"/>
      <c r="F71" s="41"/>
    </row>
    <row r="72" spans="1:6" x14ac:dyDescent="0.25">
      <c r="A72" s="47"/>
      <c r="B72" s="5" t="s">
        <v>9</v>
      </c>
      <c r="C72" s="10" t="s">
        <v>70</v>
      </c>
      <c r="D72" s="11" t="s">
        <v>19</v>
      </c>
      <c r="E72" s="12">
        <v>42.99</v>
      </c>
      <c r="F72" s="42">
        <f>IFERROR(IF(COUNTA(E72:E74)&lt;=2,MIN(E72:E74),MEDIAN(E72:E74)),0)</f>
        <v>42.99</v>
      </c>
    </row>
    <row r="73" spans="1:6" x14ac:dyDescent="0.25">
      <c r="A73" s="47"/>
      <c r="B73" s="5" t="s">
        <v>12</v>
      </c>
      <c r="C73" s="10" t="s">
        <v>74</v>
      </c>
      <c r="D73" s="11" t="s">
        <v>19</v>
      </c>
      <c r="E73" s="12">
        <v>39</v>
      </c>
      <c r="F73" s="43"/>
    </row>
    <row r="74" spans="1:6" x14ac:dyDescent="0.25">
      <c r="A74" s="47"/>
      <c r="B74" s="5" t="s">
        <v>14</v>
      </c>
      <c r="C74" s="5" t="s">
        <v>75</v>
      </c>
      <c r="D74" s="13" t="s">
        <v>20</v>
      </c>
      <c r="E74" s="14">
        <v>49.9</v>
      </c>
      <c r="F74" s="44"/>
    </row>
    <row r="75" spans="1:6" x14ac:dyDescent="0.25">
      <c r="A75" s="47" t="s">
        <v>76</v>
      </c>
      <c r="B75" s="41" t="s">
        <v>77</v>
      </c>
      <c r="C75" s="41"/>
      <c r="D75" s="41"/>
      <c r="E75" s="41"/>
      <c r="F75" s="41"/>
    </row>
    <row r="76" spans="1:6" x14ac:dyDescent="0.25">
      <c r="A76" s="47"/>
      <c r="B76" s="5" t="s">
        <v>9</v>
      </c>
      <c r="C76" s="10" t="s">
        <v>57</v>
      </c>
      <c r="D76" s="11" t="s">
        <v>19</v>
      </c>
      <c r="E76" s="12">
        <v>19.600000000000001</v>
      </c>
      <c r="F76" s="42">
        <f>IFERROR(IF(COUNTA(E76:E78)&lt;=2,MIN(E76:E78),MEDIAN(E76:E78)),0)</f>
        <v>12.79</v>
      </c>
    </row>
    <row r="77" spans="1:6" x14ac:dyDescent="0.25">
      <c r="A77" s="47"/>
      <c r="B77" s="5" t="s">
        <v>12</v>
      </c>
      <c r="C77" s="10" t="s">
        <v>59</v>
      </c>
      <c r="D77" s="11" t="s">
        <v>19</v>
      </c>
      <c r="E77" s="12">
        <v>12.79</v>
      </c>
      <c r="F77" s="43"/>
    </row>
    <row r="78" spans="1:6" x14ac:dyDescent="0.25">
      <c r="A78" s="47"/>
      <c r="B78" s="5" t="s">
        <v>14</v>
      </c>
      <c r="C78" s="5" t="s">
        <v>78</v>
      </c>
      <c r="D78" s="13" t="s">
        <v>20</v>
      </c>
      <c r="E78" s="14">
        <v>12.79</v>
      </c>
      <c r="F78" s="44"/>
    </row>
    <row r="79" spans="1:6" x14ac:dyDescent="0.25">
      <c r="A79" s="47" t="s">
        <v>79</v>
      </c>
      <c r="B79" s="41" t="s">
        <v>80</v>
      </c>
      <c r="C79" s="41"/>
      <c r="D79" s="41"/>
      <c r="E79" s="41"/>
      <c r="F79" s="41"/>
    </row>
    <row r="80" spans="1:6" x14ac:dyDescent="0.25">
      <c r="A80" s="47"/>
      <c r="B80" s="5" t="s">
        <v>9</v>
      </c>
      <c r="C80" s="10" t="s">
        <v>59</v>
      </c>
      <c r="D80" s="11" t="s">
        <v>19</v>
      </c>
      <c r="E80" s="12">
        <v>3.39</v>
      </c>
      <c r="F80" s="42">
        <f>IFERROR(IF(COUNTA(E80:E82)&lt;=2,MIN(E80:E82),MEDIAN(E80:E82)),0)</f>
        <v>3.39</v>
      </c>
    </row>
    <row r="81" spans="1:6" x14ac:dyDescent="0.25">
      <c r="A81" s="47"/>
      <c r="B81" s="5" t="s">
        <v>12</v>
      </c>
      <c r="C81" s="10" t="s">
        <v>78</v>
      </c>
      <c r="D81" s="11" t="s">
        <v>19</v>
      </c>
      <c r="E81" s="12">
        <v>3.39</v>
      </c>
      <c r="F81" s="43"/>
    </row>
    <row r="82" spans="1:6" x14ac:dyDescent="0.25">
      <c r="A82" s="47"/>
      <c r="B82" s="5" t="s">
        <v>14</v>
      </c>
      <c r="C82" s="5" t="s">
        <v>70</v>
      </c>
      <c r="D82" s="13" t="s">
        <v>20</v>
      </c>
      <c r="E82" s="14">
        <v>2.79</v>
      </c>
      <c r="F82" s="44"/>
    </row>
    <row r="83" spans="1:6" x14ac:dyDescent="0.25">
      <c r="A83" s="47" t="s">
        <v>81</v>
      </c>
      <c r="B83" s="41" t="s">
        <v>82</v>
      </c>
      <c r="C83" s="41"/>
      <c r="D83" s="41"/>
      <c r="E83" s="41"/>
      <c r="F83" s="41"/>
    </row>
    <row r="84" spans="1:6" x14ac:dyDescent="0.25">
      <c r="A84" s="47"/>
      <c r="B84" s="5" t="s">
        <v>9</v>
      </c>
      <c r="C84" s="10" t="s">
        <v>71</v>
      </c>
      <c r="D84" s="11" t="s">
        <v>19</v>
      </c>
      <c r="E84" s="12">
        <v>15.99</v>
      </c>
      <c r="F84" s="42">
        <f>IFERROR(IF(COUNTA(E84:E86)&lt;=2,MIN(E84:E86),MEDIAN(E84:E86)),0)</f>
        <v>17.899999999999999</v>
      </c>
    </row>
    <row r="85" spans="1:6" x14ac:dyDescent="0.25">
      <c r="A85" s="47"/>
      <c r="B85" s="5" t="s">
        <v>12</v>
      </c>
      <c r="C85" s="10" t="s">
        <v>67</v>
      </c>
      <c r="D85" s="11" t="s">
        <v>19</v>
      </c>
      <c r="E85" s="12">
        <v>17.899999999999999</v>
      </c>
      <c r="F85" s="43"/>
    </row>
    <row r="86" spans="1:6" x14ac:dyDescent="0.25">
      <c r="A86" s="47"/>
      <c r="B86" s="5" t="s">
        <v>14</v>
      </c>
      <c r="C86" s="5" t="s">
        <v>29</v>
      </c>
      <c r="D86" s="13" t="s">
        <v>20</v>
      </c>
      <c r="E86" s="14">
        <v>17.899999999999999</v>
      </c>
      <c r="F86" s="44"/>
    </row>
    <row r="87" spans="1:6" x14ac:dyDescent="0.25">
      <c r="A87" s="47" t="s">
        <v>83</v>
      </c>
      <c r="B87" s="41" t="s">
        <v>84</v>
      </c>
      <c r="C87" s="41"/>
      <c r="D87" s="41"/>
      <c r="E87" s="41"/>
      <c r="F87" s="41"/>
    </row>
    <row r="88" spans="1:6" x14ac:dyDescent="0.25">
      <c r="A88" s="47"/>
      <c r="B88" s="5" t="s">
        <v>9</v>
      </c>
      <c r="C88" s="10" t="s">
        <v>34</v>
      </c>
      <c r="D88" s="11" t="s">
        <v>19</v>
      </c>
      <c r="E88" s="12">
        <v>5.99</v>
      </c>
      <c r="F88" s="42">
        <f>IFERROR(IF(COUNTA(E88:E90)&lt;=2,MIN(E88:E90),MEDIAN(E88:E90)),0)</f>
        <v>7.49</v>
      </c>
    </row>
    <row r="89" spans="1:6" x14ac:dyDescent="0.25">
      <c r="A89" s="47"/>
      <c r="B89" s="5" t="s">
        <v>12</v>
      </c>
      <c r="C89" s="10" t="s">
        <v>85</v>
      </c>
      <c r="D89" s="11" t="s">
        <v>19</v>
      </c>
      <c r="E89" s="12">
        <v>7.49</v>
      </c>
      <c r="F89" s="43"/>
    </row>
    <row r="90" spans="1:6" x14ac:dyDescent="0.25">
      <c r="A90" s="47"/>
      <c r="B90" s="5" t="s">
        <v>14</v>
      </c>
      <c r="C90" s="5" t="s">
        <v>86</v>
      </c>
      <c r="D90" s="13" t="s">
        <v>20</v>
      </c>
      <c r="E90" s="14">
        <v>8.9499999999999993</v>
      </c>
      <c r="F90" s="44"/>
    </row>
    <row r="91" spans="1:6" x14ac:dyDescent="0.25">
      <c r="A91" s="45" t="s">
        <v>87</v>
      </c>
      <c r="B91" s="41" t="s">
        <v>88</v>
      </c>
      <c r="C91" s="41"/>
      <c r="D91" s="41"/>
      <c r="E91" s="41"/>
      <c r="F91" s="41"/>
    </row>
    <row r="92" spans="1:6" x14ac:dyDescent="0.25">
      <c r="A92" s="45"/>
      <c r="B92" s="5" t="s">
        <v>9</v>
      </c>
      <c r="C92" s="10" t="s">
        <v>33</v>
      </c>
      <c r="D92" s="11" t="s">
        <v>19</v>
      </c>
      <c r="E92" s="12">
        <v>19.149999999999999</v>
      </c>
      <c r="F92" s="42">
        <f>IFERROR(IF(COUNTA(E92:E94)&lt;=2,MIN(E92:E94),MEDIAN(E92:E94)),0)</f>
        <v>19.149999999999999</v>
      </c>
    </row>
    <row r="93" spans="1:6" x14ac:dyDescent="0.25">
      <c r="A93" s="45"/>
      <c r="B93" s="5" t="s">
        <v>12</v>
      </c>
      <c r="C93" s="10" t="s">
        <v>38</v>
      </c>
      <c r="D93" s="11" t="s">
        <v>19</v>
      </c>
      <c r="E93" s="12">
        <v>19.149999999999999</v>
      </c>
      <c r="F93" s="43"/>
    </row>
    <row r="94" spans="1:6" x14ac:dyDescent="0.25">
      <c r="A94" s="45"/>
      <c r="B94" s="5" t="s">
        <v>14</v>
      </c>
      <c r="C94" s="5" t="s">
        <v>24</v>
      </c>
      <c r="D94" s="13" t="s">
        <v>20</v>
      </c>
      <c r="E94" s="14">
        <v>16</v>
      </c>
      <c r="F94" s="44"/>
    </row>
    <row r="95" spans="1:6" x14ac:dyDescent="0.25">
      <c r="A95" s="45" t="s">
        <v>89</v>
      </c>
      <c r="B95" s="41" t="s">
        <v>90</v>
      </c>
      <c r="C95" s="41"/>
      <c r="D95" s="41"/>
      <c r="E95" s="41"/>
      <c r="F95" s="41"/>
    </row>
    <row r="96" spans="1:6" x14ac:dyDescent="0.25">
      <c r="A96" s="45"/>
      <c r="B96" s="5" t="s">
        <v>9</v>
      </c>
      <c r="C96" s="10" t="s">
        <v>33</v>
      </c>
      <c r="D96" s="11" t="s">
        <v>91</v>
      </c>
      <c r="E96" s="12">
        <v>19.989999999999998</v>
      </c>
      <c r="F96" s="42">
        <f>IFERROR(IF(COUNTA(E96:E98)&lt;=2,MIN(E96:E98),MEDIAN(E96:E98)),0)</f>
        <v>19.989999999999998</v>
      </c>
    </row>
    <row r="97" spans="1:6" x14ac:dyDescent="0.25">
      <c r="A97" s="45"/>
      <c r="B97" s="5" t="s">
        <v>12</v>
      </c>
      <c r="C97" s="10" t="s">
        <v>38</v>
      </c>
      <c r="D97" s="11" t="s">
        <v>91</v>
      </c>
      <c r="E97" s="12">
        <v>14.24</v>
      </c>
      <c r="F97" s="43"/>
    </row>
    <row r="98" spans="1:6" x14ac:dyDescent="0.25">
      <c r="A98" s="45"/>
      <c r="B98" s="5" t="s">
        <v>14</v>
      </c>
      <c r="C98" s="5" t="s">
        <v>92</v>
      </c>
      <c r="D98" s="11" t="s">
        <v>91</v>
      </c>
      <c r="E98" s="14">
        <v>20</v>
      </c>
      <c r="F98" s="44"/>
    </row>
    <row r="99" spans="1:6" x14ac:dyDescent="0.25">
      <c r="A99" s="45" t="s">
        <v>93</v>
      </c>
      <c r="B99" s="41" t="s">
        <v>94</v>
      </c>
      <c r="C99" s="41"/>
      <c r="D99" s="41"/>
      <c r="E99" s="41"/>
      <c r="F99" s="41"/>
    </row>
    <row r="100" spans="1:6" x14ac:dyDescent="0.25">
      <c r="A100" s="45"/>
      <c r="B100" s="5" t="s">
        <v>9</v>
      </c>
      <c r="C100" s="5" t="s">
        <v>92</v>
      </c>
      <c r="D100" s="11" t="s">
        <v>91</v>
      </c>
      <c r="E100" s="12">
        <v>4.3</v>
      </c>
      <c r="F100" s="42">
        <f>IFERROR(IF(COUNTA(E100:E102)&lt;=2,MIN(E100:E102),MEDIAN(E100:E102)),0)</f>
        <v>4.3</v>
      </c>
    </row>
    <row r="101" spans="1:6" x14ac:dyDescent="0.25">
      <c r="A101" s="45"/>
      <c r="B101" s="5" t="s">
        <v>12</v>
      </c>
      <c r="C101" s="10" t="s">
        <v>95</v>
      </c>
      <c r="D101" s="11" t="s">
        <v>91</v>
      </c>
      <c r="E101" s="12">
        <v>3.44</v>
      </c>
      <c r="F101" s="43"/>
    </row>
    <row r="102" spans="1:6" x14ac:dyDescent="0.25">
      <c r="A102" s="45"/>
      <c r="B102" s="5" t="s">
        <v>14</v>
      </c>
      <c r="C102" s="5" t="s">
        <v>96</v>
      </c>
      <c r="D102" s="11" t="s">
        <v>91</v>
      </c>
      <c r="E102" s="14">
        <v>8.17</v>
      </c>
      <c r="F102" s="44"/>
    </row>
    <row r="103" spans="1:6" x14ac:dyDescent="0.25">
      <c r="A103" s="45" t="s">
        <v>97</v>
      </c>
      <c r="B103" s="41" t="s">
        <v>98</v>
      </c>
      <c r="C103" s="41"/>
      <c r="D103" s="41"/>
      <c r="E103" s="41"/>
      <c r="F103" s="41"/>
    </row>
    <row r="104" spans="1:6" x14ac:dyDescent="0.25">
      <c r="A104" s="45"/>
      <c r="B104" s="5" t="s">
        <v>9</v>
      </c>
      <c r="C104" s="5" t="s">
        <v>92</v>
      </c>
      <c r="D104" s="11" t="s">
        <v>91</v>
      </c>
      <c r="E104" s="12">
        <v>9.8000000000000007</v>
      </c>
      <c r="F104" s="42">
        <f>IFERROR(IF(COUNTA(E104:E106)&lt;=2,MIN(E104:E106),MEDIAN(E104:E106)),0)</f>
        <v>9.8000000000000007</v>
      </c>
    </row>
    <row r="105" spans="1:6" x14ac:dyDescent="0.25">
      <c r="A105" s="45"/>
      <c r="B105" s="5" t="s">
        <v>12</v>
      </c>
      <c r="C105" s="10" t="s">
        <v>62</v>
      </c>
      <c r="D105" s="11" t="s">
        <v>91</v>
      </c>
      <c r="E105" s="12">
        <v>9.99</v>
      </c>
      <c r="F105" s="43"/>
    </row>
    <row r="106" spans="1:6" x14ac:dyDescent="0.25">
      <c r="A106" s="45"/>
      <c r="B106" s="5" t="s">
        <v>14</v>
      </c>
      <c r="C106" s="5" t="s">
        <v>33</v>
      </c>
      <c r="D106" s="11" t="s">
        <v>91</v>
      </c>
      <c r="E106" s="14">
        <v>8.5</v>
      </c>
      <c r="F106" s="44"/>
    </row>
    <row r="107" spans="1:6" x14ac:dyDescent="0.25">
      <c r="A107" s="45" t="s">
        <v>99</v>
      </c>
      <c r="B107" s="41" t="s">
        <v>100</v>
      </c>
      <c r="C107" s="41"/>
      <c r="D107" s="41"/>
      <c r="E107" s="41"/>
      <c r="F107" s="41"/>
    </row>
    <row r="108" spans="1:6" x14ac:dyDescent="0.25">
      <c r="A108" s="45"/>
      <c r="B108" s="5" t="s">
        <v>9</v>
      </c>
      <c r="C108" s="10" t="s">
        <v>33</v>
      </c>
      <c r="D108" s="11" t="s">
        <v>91</v>
      </c>
      <c r="E108" s="12">
        <v>11.27</v>
      </c>
      <c r="F108" s="42">
        <f>IFERROR(IF(COUNTA(E108:E110)&lt;=2,MIN(E108:E110),MEDIAN(E108:E110)),0)</f>
        <v>11.27</v>
      </c>
    </row>
    <row r="109" spans="1:6" x14ac:dyDescent="0.25">
      <c r="A109" s="45"/>
      <c r="B109" s="5" t="s">
        <v>12</v>
      </c>
      <c r="C109" s="10" t="s">
        <v>24</v>
      </c>
      <c r="D109" s="11" t="s">
        <v>91</v>
      </c>
      <c r="E109" s="12">
        <v>11.99</v>
      </c>
      <c r="F109" s="43"/>
    </row>
    <row r="110" spans="1:6" x14ac:dyDescent="0.25">
      <c r="A110" s="45"/>
      <c r="B110" s="5" t="s">
        <v>14</v>
      </c>
      <c r="C110" s="5" t="s">
        <v>38</v>
      </c>
      <c r="D110" s="11" t="s">
        <v>91</v>
      </c>
      <c r="E110" s="14">
        <v>9.27</v>
      </c>
      <c r="F110" s="44"/>
    </row>
    <row r="111" spans="1:6" x14ac:dyDescent="0.25">
      <c r="A111" s="45" t="s">
        <v>101</v>
      </c>
      <c r="B111" s="41" t="s">
        <v>102</v>
      </c>
      <c r="C111" s="41"/>
      <c r="D111" s="41"/>
      <c r="E111" s="41"/>
      <c r="F111" s="41"/>
    </row>
    <row r="112" spans="1:6" x14ac:dyDescent="0.25">
      <c r="A112" s="45"/>
      <c r="B112" s="5" t="s">
        <v>9</v>
      </c>
      <c r="C112" s="10" t="s">
        <v>96</v>
      </c>
      <c r="D112" s="11" t="s">
        <v>19</v>
      </c>
      <c r="E112" s="12">
        <v>101</v>
      </c>
      <c r="F112" s="42">
        <f>IFERROR(IF(COUNTA(E112:E114)&lt;=2,MIN(E112:E114),MEDIAN(E112:E114)),0)</f>
        <v>82.9</v>
      </c>
    </row>
    <row r="113" spans="1:6" x14ac:dyDescent="0.25">
      <c r="A113" s="45"/>
      <c r="B113" s="5" t="s">
        <v>12</v>
      </c>
      <c r="C113" s="10" t="s">
        <v>38</v>
      </c>
      <c r="D113" s="11" t="s">
        <v>19</v>
      </c>
      <c r="E113" s="12">
        <v>82.9</v>
      </c>
      <c r="F113" s="43"/>
    </row>
    <row r="114" spans="1:6" x14ac:dyDescent="0.25">
      <c r="A114" s="45"/>
      <c r="B114" s="5" t="s">
        <v>14</v>
      </c>
      <c r="C114" s="5" t="s">
        <v>33</v>
      </c>
      <c r="D114" s="11" t="s">
        <v>19</v>
      </c>
      <c r="E114" s="14">
        <v>82.9</v>
      </c>
      <c r="F114" s="44"/>
    </row>
    <row r="115" spans="1:6" x14ac:dyDescent="0.25">
      <c r="A115" s="45" t="s">
        <v>103</v>
      </c>
      <c r="B115" s="41" t="s">
        <v>104</v>
      </c>
      <c r="C115" s="41"/>
      <c r="D115" s="41"/>
      <c r="E115" s="41"/>
      <c r="F115" s="41"/>
    </row>
    <row r="116" spans="1:6" x14ac:dyDescent="0.25">
      <c r="A116" s="45"/>
      <c r="B116" s="5" t="s">
        <v>9</v>
      </c>
      <c r="C116" s="10" t="s">
        <v>105</v>
      </c>
      <c r="D116" s="11" t="s">
        <v>19</v>
      </c>
      <c r="E116" s="12">
        <v>74.489999999999995</v>
      </c>
      <c r="F116" s="42">
        <f>IFERROR(IF(COUNTA(E116:E118)&lt;=2,MIN(E116:E118),MEDIAN(E116:E118)),0)</f>
        <v>52.25</v>
      </c>
    </row>
    <row r="117" spans="1:6" x14ac:dyDescent="0.25">
      <c r="A117" s="45"/>
      <c r="B117" s="5" t="s">
        <v>12</v>
      </c>
      <c r="C117" s="10" t="s">
        <v>106</v>
      </c>
      <c r="D117" s="11" t="s">
        <v>19</v>
      </c>
      <c r="E117" s="12">
        <f>(44.4+17.44)/5</f>
        <v>12.368</v>
      </c>
      <c r="F117" s="43"/>
    </row>
    <row r="118" spans="1:6" x14ac:dyDescent="0.25">
      <c r="A118" s="45"/>
      <c r="B118" s="5" t="s">
        <v>14</v>
      </c>
      <c r="C118" s="5" t="s">
        <v>107</v>
      </c>
      <c r="D118" s="13" t="s">
        <v>20</v>
      </c>
      <c r="E118" s="14">
        <f>(236.25+25)/5</f>
        <v>52.25</v>
      </c>
      <c r="F118" s="44"/>
    </row>
    <row r="119" spans="1:6" x14ac:dyDescent="0.25">
      <c r="A119" s="57" t="s">
        <v>108</v>
      </c>
      <c r="B119" s="58"/>
      <c r="C119" s="58"/>
      <c r="D119" s="58"/>
      <c r="E119" s="58"/>
      <c r="F119" s="59"/>
    </row>
    <row r="120" spans="1:6" x14ac:dyDescent="0.25">
      <c r="A120" s="60"/>
      <c r="B120" s="61"/>
      <c r="C120" s="61"/>
      <c r="D120" s="61"/>
      <c r="E120" s="61"/>
      <c r="F120" s="62"/>
    </row>
    <row r="121" spans="1:6" x14ac:dyDescent="0.25">
      <c r="A121" s="45" t="s">
        <v>109</v>
      </c>
      <c r="B121" s="41" t="s">
        <v>110</v>
      </c>
      <c r="C121" s="41"/>
      <c r="D121" s="41"/>
      <c r="E121" s="41"/>
      <c r="F121" s="41"/>
    </row>
    <row r="122" spans="1:6" x14ac:dyDescent="0.25">
      <c r="A122" s="45"/>
      <c r="B122" s="5" t="s">
        <v>9</v>
      </c>
      <c r="C122" s="5" t="s">
        <v>111</v>
      </c>
      <c r="D122" s="6" t="s">
        <v>19</v>
      </c>
      <c r="E122" s="14">
        <v>1200</v>
      </c>
      <c r="F122" s="42">
        <f>IFERROR(IF(COUNTA(E122:E124)&lt;=2,MIN(E122:E124),MEDIAN(E122:E124)),0)</f>
        <v>1200</v>
      </c>
    </row>
    <row r="123" spans="1:6" x14ac:dyDescent="0.25">
      <c r="A123" s="45"/>
      <c r="B123" s="5" t="s">
        <v>12</v>
      </c>
      <c r="C123" s="5" t="s">
        <v>112</v>
      </c>
      <c r="D123" s="6" t="s">
        <v>19</v>
      </c>
      <c r="E123" s="14">
        <v>1250</v>
      </c>
      <c r="F123" s="43"/>
    </row>
    <row r="124" spans="1:6" x14ac:dyDescent="0.25">
      <c r="A124" s="45"/>
      <c r="B124" s="5" t="s">
        <v>14</v>
      </c>
      <c r="C124" s="5" t="s">
        <v>113</v>
      </c>
      <c r="D124" s="6" t="s">
        <v>19</v>
      </c>
      <c r="E124" s="14">
        <v>900</v>
      </c>
      <c r="F124" s="44"/>
    </row>
    <row r="125" spans="1:6" x14ac:dyDescent="0.25">
      <c r="A125" s="45" t="s">
        <v>114</v>
      </c>
      <c r="B125" s="41" t="s">
        <v>115</v>
      </c>
      <c r="C125" s="41"/>
      <c r="D125" s="41"/>
      <c r="E125" s="41"/>
      <c r="F125" s="41"/>
    </row>
    <row r="126" spans="1:6" x14ac:dyDescent="0.25">
      <c r="A126" s="45"/>
      <c r="B126" s="5" t="s">
        <v>9</v>
      </c>
      <c r="C126" s="5" t="s">
        <v>111</v>
      </c>
      <c r="D126" s="6" t="s">
        <v>19</v>
      </c>
      <c r="E126" s="14">
        <v>400</v>
      </c>
      <c r="F126" s="66">
        <f>MEDIAN(E126:E128)</f>
        <v>650</v>
      </c>
    </row>
    <row r="127" spans="1:6" x14ac:dyDescent="0.25">
      <c r="A127" s="45"/>
      <c r="B127" s="5" t="s">
        <v>12</v>
      </c>
      <c r="C127" s="5" t="s">
        <v>112</v>
      </c>
      <c r="D127" s="6" t="s">
        <v>19</v>
      </c>
      <c r="E127" s="14">
        <v>650</v>
      </c>
      <c r="F127" s="67"/>
    </row>
    <row r="128" spans="1:6" x14ac:dyDescent="0.25">
      <c r="A128" s="45"/>
      <c r="B128" s="5" t="s">
        <v>14</v>
      </c>
      <c r="C128" s="5" t="s">
        <v>113</v>
      </c>
      <c r="D128" s="6" t="s">
        <v>19</v>
      </c>
      <c r="E128" s="14">
        <v>900</v>
      </c>
      <c r="F128" s="68"/>
    </row>
    <row r="129" spans="1:6" x14ac:dyDescent="0.25">
      <c r="A129" s="57" t="s">
        <v>116</v>
      </c>
      <c r="B129" s="58"/>
      <c r="C129" s="58"/>
      <c r="D129" s="58"/>
      <c r="E129" s="58"/>
      <c r="F129" s="59"/>
    </row>
    <row r="130" spans="1:6" x14ac:dyDescent="0.25">
      <c r="A130" s="60"/>
      <c r="B130" s="61"/>
      <c r="C130" s="61"/>
      <c r="D130" s="61"/>
      <c r="E130" s="61"/>
      <c r="F130" s="62"/>
    </row>
    <row r="131" spans="1:6" x14ac:dyDescent="0.25">
      <c r="A131" s="47" t="s">
        <v>117</v>
      </c>
      <c r="B131" s="41" t="s">
        <v>118</v>
      </c>
      <c r="C131" s="41"/>
      <c r="D131" s="41"/>
      <c r="E131" s="41"/>
      <c r="F131" s="41"/>
    </row>
    <row r="132" spans="1:6" x14ac:dyDescent="0.25">
      <c r="A132" s="47"/>
      <c r="B132" s="5" t="s">
        <v>9</v>
      </c>
      <c r="C132" s="5" t="s">
        <v>119</v>
      </c>
      <c r="D132" s="6" t="s">
        <v>120</v>
      </c>
      <c r="E132" s="14">
        <v>19.25</v>
      </c>
      <c r="F132" s="42">
        <f>IFERROR(IF(COUNTA(E132:E134)&lt;=2,MIN(E132:E134),MEDIAN(E132:E134)),0)</f>
        <v>28</v>
      </c>
    </row>
    <row r="133" spans="1:6" x14ac:dyDescent="0.25">
      <c r="A133" s="47"/>
      <c r="B133" s="5" t="s">
        <v>12</v>
      </c>
      <c r="C133" s="5" t="s">
        <v>121</v>
      </c>
      <c r="D133" s="6" t="s">
        <v>120</v>
      </c>
      <c r="E133" s="14">
        <v>28</v>
      </c>
      <c r="F133" s="43"/>
    </row>
    <row r="134" spans="1:6" x14ac:dyDescent="0.25">
      <c r="A134" s="47"/>
      <c r="B134" s="5" t="s">
        <v>14</v>
      </c>
      <c r="C134" s="5" t="s">
        <v>122</v>
      </c>
      <c r="D134" s="6" t="s">
        <v>120</v>
      </c>
      <c r="E134" s="14">
        <v>43.68</v>
      </c>
      <c r="F134" s="44"/>
    </row>
    <row r="135" spans="1:6" x14ac:dyDescent="0.25">
      <c r="A135" s="47" t="s">
        <v>123</v>
      </c>
      <c r="B135" s="46" t="s">
        <v>124</v>
      </c>
      <c r="C135" s="46"/>
      <c r="D135" s="46"/>
      <c r="E135" s="46"/>
      <c r="F135" s="46"/>
    </row>
    <row r="136" spans="1:6" ht="33.75" x14ac:dyDescent="0.25">
      <c r="A136" s="47"/>
      <c r="B136" s="5" t="s">
        <v>125</v>
      </c>
      <c r="C136" s="5" t="s">
        <v>126</v>
      </c>
      <c r="D136" s="6" t="s">
        <v>120</v>
      </c>
      <c r="E136" s="14">
        <f>74.94</f>
        <v>74.94</v>
      </c>
      <c r="F136" s="42">
        <f>IFERROR(IF(COUNTA(E136:E138)&lt;=2,MIN(E136:E138),MEDIAN(E136:E138)),0)</f>
        <v>74.94</v>
      </c>
    </row>
    <row r="137" spans="1:6" x14ac:dyDescent="0.25">
      <c r="A137" s="47"/>
      <c r="B137" s="5" t="s">
        <v>12</v>
      </c>
      <c r="C137" s="5"/>
      <c r="D137" s="6" t="s">
        <v>120</v>
      </c>
      <c r="E137" s="14"/>
      <c r="F137" s="43"/>
    </row>
    <row r="138" spans="1:6" x14ac:dyDescent="0.25">
      <c r="A138" s="47"/>
      <c r="B138" s="5" t="s">
        <v>14</v>
      </c>
      <c r="C138" s="5"/>
      <c r="D138" s="6" t="s">
        <v>120</v>
      </c>
      <c r="E138" s="14"/>
      <c r="F138" s="44"/>
    </row>
    <row r="139" spans="1:6" x14ac:dyDescent="0.25">
      <c r="A139" s="47" t="s">
        <v>127</v>
      </c>
      <c r="B139" s="46" t="s">
        <v>128</v>
      </c>
      <c r="C139" s="46"/>
      <c r="D139" s="46"/>
      <c r="E139" s="46"/>
      <c r="F139" s="46"/>
    </row>
    <row r="140" spans="1:6" x14ac:dyDescent="0.25">
      <c r="A140" s="47"/>
      <c r="B140" s="5" t="s">
        <v>9</v>
      </c>
      <c r="C140" s="5" t="s">
        <v>34</v>
      </c>
      <c r="D140" s="6" t="s">
        <v>19</v>
      </c>
      <c r="E140" s="16">
        <v>49.9</v>
      </c>
      <c r="F140" s="42">
        <f>IFERROR(IF(COUNTA(E140:E142)&lt;=2,MIN(E140:E142),MEDIAN(E140:E142)),0)</f>
        <v>49.9</v>
      </c>
    </row>
    <row r="141" spans="1:6" x14ac:dyDescent="0.25">
      <c r="A141" s="47"/>
      <c r="B141" s="5" t="s">
        <v>12</v>
      </c>
      <c r="C141" s="5"/>
      <c r="D141" s="6" t="s">
        <v>19</v>
      </c>
      <c r="E141" s="14"/>
      <c r="F141" s="43"/>
    </row>
    <row r="142" spans="1:6" x14ac:dyDescent="0.25">
      <c r="A142" s="47"/>
      <c r="B142" s="5" t="s">
        <v>14</v>
      </c>
      <c r="C142" s="5"/>
      <c r="D142" s="6" t="s">
        <v>19</v>
      </c>
      <c r="E142" s="14"/>
      <c r="F142" s="44"/>
    </row>
    <row r="143" spans="1:6" x14ac:dyDescent="0.25">
      <c r="A143" s="45" t="s">
        <v>129</v>
      </c>
      <c r="B143" s="41" t="s">
        <v>130</v>
      </c>
      <c r="C143" s="41"/>
      <c r="D143" s="41"/>
      <c r="E143" s="41"/>
      <c r="F143" s="41"/>
    </row>
    <row r="144" spans="1:6" x14ac:dyDescent="0.25">
      <c r="A144" s="45"/>
      <c r="B144" s="5" t="s">
        <v>131</v>
      </c>
      <c r="C144" s="5" t="s">
        <v>132</v>
      </c>
      <c r="D144" s="6" t="s">
        <v>133</v>
      </c>
      <c r="E144" s="14">
        <v>88.55</v>
      </c>
      <c r="F144" s="42">
        <f>IFERROR(IF(COUNTA(E144:E146)&lt;=2,MIN(E144:E146),MEDIAN(E144:E146)),0)</f>
        <v>88.55</v>
      </c>
    </row>
    <row r="145" spans="1:6" x14ac:dyDescent="0.25">
      <c r="A145" s="45"/>
      <c r="B145" s="5" t="s">
        <v>12</v>
      </c>
      <c r="C145" s="5"/>
      <c r="D145" s="6"/>
      <c r="E145" s="14"/>
      <c r="F145" s="43"/>
    </row>
    <row r="146" spans="1:6" x14ac:dyDescent="0.25">
      <c r="A146" s="45"/>
      <c r="B146" s="5" t="s">
        <v>14</v>
      </c>
      <c r="C146" s="5"/>
      <c r="D146" s="6" t="s">
        <v>133</v>
      </c>
      <c r="E146" s="14"/>
      <c r="F146" s="44"/>
    </row>
    <row r="147" spans="1:6" x14ac:dyDescent="0.25">
      <c r="A147" s="45" t="s">
        <v>134</v>
      </c>
      <c r="B147" s="41" t="s">
        <v>135</v>
      </c>
      <c r="C147" s="41"/>
      <c r="D147" s="41"/>
      <c r="E147" s="41"/>
      <c r="F147" s="41"/>
    </row>
    <row r="148" spans="1:6" x14ac:dyDescent="0.25">
      <c r="A148" s="45"/>
      <c r="B148" s="5" t="s">
        <v>131</v>
      </c>
      <c r="C148" s="5" t="s">
        <v>132</v>
      </c>
      <c r="D148" s="6" t="s">
        <v>133</v>
      </c>
      <c r="E148" s="14">
        <v>118.09</v>
      </c>
      <c r="F148" s="42">
        <f>IFERROR(IF(COUNTA(E148:E150)&lt;=2,MIN(E148:E150),MEDIAN(E148:E150)),0)</f>
        <v>118.09</v>
      </c>
    </row>
    <row r="149" spans="1:6" x14ac:dyDescent="0.25">
      <c r="A149" s="45"/>
      <c r="B149" s="5" t="s">
        <v>12</v>
      </c>
      <c r="C149" s="5"/>
      <c r="D149" s="6" t="s">
        <v>133</v>
      </c>
      <c r="E149" s="14"/>
      <c r="F149" s="43"/>
    </row>
    <row r="150" spans="1:6" x14ac:dyDescent="0.25">
      <c r="A150" s="45"/>
      <c r="B150" s="5" t="s">
        <v>14</v>
      </c>
      <c r="C150" s="5"/>
      <c r="D150" s="6" t="s">
        <v>133</v>
      </c>
      <c r="E150" s="14"/>
      <c r="F150" s="44"/>
    </row>
    <row r="151" spans="1:6" x14ac:dyDescent="0.25">
      <c r="A151" s="45" t="s">
        <v>136</v>
      </c>
      <c r="B151" s="41" t="s">
        <v>137</v>
      </c>
      <c r="C151" s="41"/>
      <c r="D151" s="41"/>
      <c r="E151" s="41"/>
      <c r="F151" s="41"/>
    </row>
    <row r="152" spans="1:6" x14ac:dyDescent="0.25">
      <c r="A152" s="45"/>
      <c r="B152" s="5" t="s">
        <v>131</v>
      </c>
      <c r="C152" s="5" t="s">
        <v>132</v>
      </c>
      <c r="D152" s="6" t="s">
        <v>19</v>
      </c>
      <c r="E152" s="14">
        <v>15.17</v>
      </c>
      <c r="F152" s="42">
        <f>IFERROR(IF(COUNTA(E152:E154)&lt;=2,MIN(E152:E154),MEDIAN(E152:E154)),0)</f>
        <v>15.17</v>
      </c>
    </row>
    <row r="153" spans="1:6" x14ac:dyDescent="0.25">
      <c r="A153" s="45"/>
      <c r="B153" s="5" t="s">
        <v>12</v>
      </c>
      <c r="C153" s="5"/>
      <c r="D153" s="6" t="s">
        <v>19</v>
      </c>
      <c r="E153" s="14"/>
      <c r="F153" s="43"/>
    </row>
    <row r="154" spans="1:6" x14ac:dyDescent="0.25">
      <c r="A154" s="45"/>
      <c r="B154" s="5" t="s">
        <v>14</v>
      </c>
      <c r="C154" s="5"/>
      <c r="D154" s="6" t="s">
        <v>19</v>
      </c>
      <c r="E154" s="14"/>
      <c r="F154" s="44"/>
    </row>
    <row r="155" spans="1:6" x14ac:dyDescent="0.25">
      <c r="A155" s="45" t="s">
        <v>138</v>
      </c>
      <c r="B155" s="41" t="s">
        <v>139</v>
      </c>
      <c r="C155" s="41"/>
      <c r="D155" s="41"/>
      <c r="E155" s="41"/>
      <c r="F155" s="41"/>
    </row>
    <row r="156" spans="1:6" x14ac:dyDescent="0.25">
      <c r="A156" s="45"/>
      <c r="B156" s="5" t="s">
        <v>131</v>
      </c>
      <c r="C156" s="5" t="s">
        <v>132</v>
      </c>
      <c r="D156" s="6" t="s">
        <v>19</v>
      </c>
      <c r="E156" s="14">
        <v>21.61</v>
      </c>
      <c r="F156" s="42">
        <f>IFERROR(IF(COUNTA(E156:E158)&lt;=2,MIN(E156:E158),MEDIAN(E156:E158)),0)</f>
        <v>21.61</v>
      </c>
    </row>
    <row r="157" spans="1:6" x14ac:dyDescent="0.25">
      <c r="A157" s="45"/>
      <c r="B157" s="5" t="s">
        <v>12</v>
      </c>
      <c r="C157" s="5"/>
      <c r="D157" s="6" t="s">
        <v>19</v>
      </c>
      <c r="E157" s="14"/>
      <c r="F157" s="43"/>
    </row>
    <row r="158" spans="1:6" x14ac:dyDescent="0.25">
      <c r="A158" s="45"/>
      <c r="B158" s="5" t="s">
        <v>14</v>
      </c>
      <c r="C158" s="5"/>
      <c r="D158" s="6" t="s">
        <v>19</v>
      </c>
      <c r="E158" s="14"/>
      <c r="F158" s="44"/>
    </row>
    <row r="159" spans="1:6" x14ac:dyDescent="0.25">
      <c r="A159" s="45" t="s">
        <v>140</v>
      </c>
      <c r="B159" s="41" t="s">
        <v>141</v>
      </c>
      <c r="C159" s="41"/>
      <c r="D159" s="41"/>
      <c r="E159" s="41"/>
      <c r="F159" s="41"/>
    </row>
    <row r="160" spans="1:6" x14ac:dyDescent="0.25">
      <c r="A160" s="45"/>
      <c r="B160" s="5" t="s">
        <v>131</v>
      </c>
      <c r="C160" s="5" t="s">
        <v>132</v>
      </c>
      <c r="D160" s="6" t="s">
        <v>19</v>
      </c>
      <c r="E160" s="14">
        <v>39.299999999999997</v>
      </c>
      <c r="F160" s="42">
        <f>IFERROR(IF(COUNTA(E160:E162)&lt;=2,MIN(E160:E162),MEDIAN(E160:E162)),0)</f>
        <v>39.299999999999997</v>
      </c>
    </row>
    <row r="161" spans="1:6" x14ac:dyDescent="0.25">
      <c r="A161" s="45"/>
      <c r="B161" s="5" t="s">
        <v>12</v>
      </c>
      <c r="C161" s="5"/>
      <c r="D161" s="6" t="s">
        <v>19</v>
      </c>
      <c r="E161" s="14"/>
      <c r="F161" s="43"/>
    </row>
    <row r="162" spans="1:6" x14ac:dyDescent="0.25">
      <c r="A162" s="45"/>
      <c r="B162" s="5" t="s">
        <v>14</v>
      </c>
      <c r="C162" s="5"/>
      <c r="D162" s="6" t="s">
        <v>19</v>
      </c>
      <c r="E162" s="14"/>
      <c r="F162" s="44"/>
    </row>
    <row r="163" spans="1:6" x14ac:dyDescent="0.25">
      <c r="A163" s="45" t="s">
        <v>142</v>
      </c>
      <c r="B163" s="41" t="s">
        <v>143</v>
      </c>
      <c r="C163" s="41"/>
      <c r="D163" s="41"/>
      <c r="E163" s="41"/>
      <c r="F163" s="41"/>
    </row>
    <row r="164" spans="1:6" x14ac:dyDescent="0.25">
      <c r="A164" s="45"/>
      <c r="B164" s="5" t="s">
        <v>131</v>
      </c>
      <c r="C164" s="5" t="s">
        <v>132</v>
      </c>
      <c r="D164" s="6" t="s">
        <v>19</v>
      </c>
      <c r="E164" s="14">
        <v>3.18</v>
      </c>
      <c r="F164" s="42">
        <f>IFERROR(IF(COUNTA(E164:E166)&lt;=2,MIN(E164:E166),MEDIAN(E164:E166)),0)</f>
        <v>2.25</v>
      </c>
    </row>
    <row r="165" spans="1:6" x14ac:dyDescent="0.25">
      <c r="A165" s="45"/>
      <c r="B165" s="5" t="s">
        <v>12</v>
      </c>
      <c r="C165" s="5" t="s">
        <v>144</v>
      </c>
      <c r="D165" s="6" t="s">
        <v>19</v>
      </c>
      <c r="E165" s="14">
        <v>2.25</v>
      </c>
      <c r="F165" s="43"/>
    </row>
    <row r="166" spans="1:6" x14ac:dyDescent="0.25">
      <c r="A166" s="45"/>
      <c r="B166" s="5" t="s">
        <v>14</v>
      </c>
      <c r="C166" s="5"/>
      <c r="D166" s="6" t="s">
        <v>19</v>
      </c>
      <c r="E166" s="14"/>
      <c r="F166" s="44"/>
    </row>
    <row r="167" spans="1:6" x14ac:dyDescent="0.25">
      <c r="A167" s="45" t="s">
        <v>145</v>
      </c>
      <c r="B167" s="41" t="s">
        <v>146</v>
      </c>
      <c r="C167" s="41"/>
      <c r="D167" s="41"/>
      <c r="E167" s="41"/>
      <c r="F167" s="41"/>
    </row>
    <row r="168" spans="1:6" x14ac:dyDescent="0.25">
      <c r="A168" s="45"/>
      <c r="B168" s="5" t="s">
        <v>131</v>
      </c>
      <c r="C168" s="5" t="s">
        <v>132</v>
      </c>
      <c r="D168" s="6" t="s">
        <v>19</v>
      </c>
      <c r="E168" s="14">
        <v>5.41</v>
      </c>
      <c r="F168" s="42">
        <f>IFERROR(IF(COUNTA(E168:E170)&lt;=2,MIN(E168:E170),MEDIAN(E168:E170)),0)</f>
        <v>3</v>
      </c>
    </row>
    <row r="169" spans="1:6" x14ac:dyDescent="0.25">
      <c r="A169" s="45"/>
      <c r="B169" s="5" t="s">
        <v>12</v>
      </c>
      <c r="C169" s="5" t="s">
        <v>147</v>
      </c>
      <c r="D169" s="6" t="s">
        <v>19</v>
      </c>
      <c r="E169" s="14">
        <v>3</v>
      </c>
      <c r="F169" s="43"/>
    </row>
    <row r="170" spans="1:6" x14ac:dyDescent="0.25">
      <c r="A170" s="45"/>
      <c r="B170" s="5" t="s">
        <v>14</v>
      </c>
      <c r="C170" s="5"/>
      <c r="D170" s="6" t="s">
        <v>19</v>
      </c>
      <c r="E170" s="14"/>
      <c r="F170" s="44"/>
    </row>
    <row r="171" spans="1:6" x14ac:dyDescent="0.25">
      <c r="A171" s="45" t="s">
        <v>148</v>
      </c>
      <c r="B171" s="41" t="s">
        <v>149</v>
      </c>
      <c r="C171" s="41"/>
      <c r="D171" s="41"/>
      <c r="E171" s="41"/>
      <c r="F171" s="41"/>
    </row>
    <row r="172" spans="1:6" x14ac:dyDescent="0.25">
      <c r="A172" s="45"/>
      <c r="B172" s="5" t="s">
        <v>131</v>
      </c>
      <c r="C172" s="5" t="s">
        <v>132</v>
      </c>
      <c r="D172" s="6" t="s">
        <v>19</v>
      </c>
      <c r="E172" s="14">
        <v>3.31</v>
      </c>
      <c r="F172" s="42">
        <f>IFERROR(IF(COUNTA(E172:E174)&lt;=2,MIN(E172:E174),MEDIAN(E172:E174)),0)</f>
        <v>1.85</v>
      </c>
    </row>
    <row r="173" spans="1:6" x14ac:dyDescent="0.25">
      <c r="A173" s="45"/>
      <c r="B173" s="5" t="s">
        <v>12</v>
      </c>
      <c r="C173" s="5" t="s">
        <v>150</v>
      </c>
      <c r="D173" s="6" t="s">
        <v>19</v>
      </c>
      <c r="E173" s="14">
        <v>1.85</v>
      </c>
      <c r="F173" s="43"/>
    </row>
    <row r="174" spans="1:6" x14ac:dyDescent="0.25">
      <c r="A174" s="45"/>
      <c r="B174" s="5" t="s">
        <v>14</v>
      </c>
      <c r="C174" s="5"/>
      <c r="D174" s="6" t="s">
        <v>19</v>
      </c>
      <c r="E174" s="14"/>
      <c r="F174" s="44"/>
    </row>
    <row r="175" spans="1:6" x14ac:dyDescent="0.25">
      <c r="A175" s="45" t="s">
        <v>151</v>
      </c>
      <c r="B175" s="41" t="s">
        <v>152</v>
      </c>
      <c r="C175" s="41"/>
      <c r="D175" s="41"/>
      <c r="E175" s="41"/>
      <c r="F175" s="41"/>
    </row>
    <row r="176" spans="1:6" x14ac:dyDescent="0.25">
      <c r="A176" s="45"/>
      <c r="B176" s="5" t="s">
        <v>131</v>
      </c>
      <c r="C176" s="5" t="s">
        <v>132</v>
      </c>
      <c r="D176" s="6" t="s">
        <v>19</v>
      </c>
      <c r="E176" s="14">
        <v>2.88</v>
      </c>
      <c r="F176" s="42">
        <f>IFERROR(IF(COUNTA(E176:E178)&lt;=2,MIN(E176:E178),MEDIAN(E176:E178)),0)</f>
        <v>2.88</v>
      </c>
    </row>
    <row r="177" spans="1:6" x14ac:dyDescent="0.25">
      <c r="A177" s="45"/>
      <c r="B177" s="5" t="s">
        <v>12</v>
      </c>
      <c r="C177" s="5"/>
      <c r="D177" s="6" t="s">
        <v>19</v>
      </c>
      <c r="E177" s="14"/>
      <c r="F177" s="43"/>
    </row>
    <row r="178" spans="1:6" x14ac:dyDescent="0.25">
      <c r="A178" s="45"/>
      <c r="B178" s="5" t="s">
        <v>14</v>
      </c>
      <c r="C178" s="5"/>
      <c r="D178" s="6" t="s">
        <v>19</v>
      </c>
      <c r="E178" s="14"/>
      <c r="F178" s="44"/>
    </row>
    <row r="179" spans="1:6" x14ac:dyDescent="0.25">
      <c r="A179" s="45" t="s">
        <v>153</v>
      </c>
      <c r="B179" s="41" t="s">
        <v>154</v>
      </c>
      <c r="C179" s="41"/>
      <c r="D179" s="41"/>
      <c r="E179" s="41"/>
      <c r="F179" s="41"/>
    </row>
    <row r="180" spans="1:6" x14ac:dyDescent="0.25">
      <c r="A180" s="45"/>
      <c r="B180" s="5" t="s">
        <v>131</v>
      </c>
      <c r="C180" s="5" t="s">
        <v>132</v>
      </c>
      <c r="D180" s="6" t="s">
        <v>19</v>
      </c>
      <c r="E180" s="14">
        <f>6.66/100</f>
        <v>6.6600000000000006E-2</v>
      </c>
      <c r="F180" s="42">
        <f>IFERROR(IF(COUNTA(E180:E182)&lt;=2,MIN(E180:E182),MEDIAN(E180:E182)),0)</f>
        <v>6.6600000000000006E-2</v>
      </c>
    </row>
    <row r="181" spans="1:6" x14ac:dyDescent="0.25">
      <c r="A181" s="45"/>
      <c r="B181" s="5" t="s">
        <v>12</v>
      </c>
      <c r="C181" s="5"/>
      <c r="D181" s="6" t="s">
        <v>19</v>
      </c>
      <c r="E181" s="14"/>
      <c r="F181" s="43"/>
    </row>
    <row r="182" spans="1:6" x14ac:dyDescent="0.25">
      <c r="A182" s="45"/>
      <c r="B182" s="5" t="s">
        <v>14</v>
      </c>
      <c r="C182" s="5"/>
      <c r="D182" s="6" t="s">
        <v>19</v>
      </c>
      <c r="E182" s="14"/>
      <c r="F182" s="44"/>
    </row>
    <row r="183" spans="1:6" x14ac:dyDescent="0.25">
      <c r="A183" s="45" t="s">
        <v>155</v>
      </c>
      <c r="B183" s="41" t="s">
        <v>156</v>
      </c>
      <c r="C183" s="41"/>
      <c r="D183" s="41"/>
      <c r="E183" s="41"/>
      <c r="F183" s="41"/>
    </row>
    <row r="184" spans="1:6" x14ac:dyDescent="0.25">
      <c r="A184" s="45"/>
      <c r="B184" s="5" t="s">
        <v>131</v>
      </c>
      <c r="C184" s="5" t="s">
        <v>132</v>
      </c>
      <c r="D184" s="6" t="s">
        <v>19</v>
      </c>
      <c r="E184" s="14">
        <v>3.27</v>
      </c>
      <c r="F184" s="42">
        <f>IFERROR(IF(COUNTA(E184:E186)&lt;=2,MIN(E184:E186),MEDIAN(E184:E186)),0)</f>
        <v>3.27</v>
      </c>
    </row>
    <row r="185" spans="1:6" x14ac:dyDescent="0.25">
      <c r="A185" s="45"/>
      <c r="B185" s="5" t="s">
        <v>12</v>
      </c>
      <c r="C185" s="5"/>
      <c r="D185" s="6" t="s">
        <v>19</v>
      </c>
      <c r="E185" s="14"/>
      <c r="F185" s="43"/>
    </row>
    <row r="186" spans="1:6" x14ac:dyDescent="0.25">
      <c r="A186" s="45"/>
      <c r="B186" s="5" t="s">
        <v>14</v>
      </c>
      <c r="C186" s="5"/>
      <c r="D186" s="6" t="s">
        <v>19</v>
      </c>
      <c r="E186" s="14"/>
      <c r="F186" s="44"/>
    </row>
    <row r="187" spans="1:6" x14ac:dyDescent="0.25">
      <c r="A187" s="47" t="s">
        <v>157</v>
      </c>
      <c r="B187" s="41" t="s">
        <v>158</v>
      </c>
      <c r="C187" s="41"/>
      <c r="D187" s="41"/>
      <c r="E187" s="41"/>
      <c r="F187" s="41"/>
    </row>
    <row r="188" spans="1:6" ht="22.5" x14ac:dyDescent="0.25">
      <c r="A188" s="47"/>
      <c r="B188" s="5" t="s">
        <v>9</v>
      </c>
      <c r="C188" s="5" t="s">
        <v>159</v>
      </c>
      <c r="D188" s="6" t="s">
        <v>19</v>
      </c>
      <c r="E188" s="14">
        <v>15</v>
      </c>
      <c r="F188" s="42">
        <f>IFERROR(IF(COUNTA(E188:E190)&lt;=2,MIN(E188:E190),MEDIAN(E188:E190)),0)</f>
        <v>15</v>
      </c>
    </row>
    <row r="189" spans="1:6" x14ac:dyDescent="0.25">
      <c r="A189" s="47"/>
      <c r="B189" s="5" t="s">
        <v>12</v>
      </c>
      <c r="C189" s="5" t="s">
        <v>160</v>
      </c>
      <c r="D189" s="6" t="s">
        <v>19</v>
      </c>
      <c r="E189" s="14">
        <v>15</v>
      </c>
      <c r="F189" s="43"/>
    </row>
    <row r="190" spans="1:6" ht="22.5" x14ac:dyDescent="0.25">
      <c r="A190" s="47"/>
      <c r="B190" s="5" t="s">
        <v>14</v>
      </c>
      <c r="C190" s="5" t="s">
        <v>161</v>
      </c>
      <c r="D190" s="6" t="s">
        <v>19</v>
      </c>
      <c r="E190" s="14">
        <v>20</v>
      </c>
      <c r="F190" s="44"/>
    </row>
    <row r="191" spans="1:6" x14ac:dyDescent="0.25">
      <c r="A191" s="45" t="s">
        <v>162</v>
      </c>
      <c r="B191" s="41" t="s">
        <v>163</v>
      </c>
      <c r="C191" s="41"/>
      <c r="D191" s="41"/>
      <c r="E191" s="41"/>
      <c r="F191" s="41"/>
    </row>
    <row r="192" spans="1:6" x14ac:dyDescent="0.25">
      <c r="A192" s="45"/>
      <c r="B192" s="5" t="s">
        <v>9</v>
      </c>
      <c r="C192" s="5" t="s">
        <v>164</v>
      </c>
      <c r="D192" s="6" t="s">
        <v>19</v>
      </c>
      <c r="E192" s="14">
        <v>3.6</v>
      </c>
      <c r="F192" s="42">
        <f>IFERROR(IF(COUNTA(E192:E194)&lt;=2,MIN(E192:E194),MEDIAN(E192:E194)),0)</f>
        <v>3.6</v>
      </c>
    </row>
    <row r="193" spans="1:6" x14ac:dyDescent="0.25">
      <c r="A193" s="45"/>
      <c r="B193" s="5" t="s">
        <v>12</v>
      </c>
      <c r="C193" s="5" t="s">
        <v>165</v>
      </c>
      <c r="D193" s="6" t="s">
        <v>19</v>
      </c>
      <c r="E193" s="14">
        <v>1.99</v>
      </c>
      <c r="F193" s="43"/>
    </row>
    <row r="194" spans="1:6" x14ac:dyDescent="0.25">
      <c r="A194" s="45"/>
      <c r="B194" s="5" t="s">
        <v>14</v>
      </c>
      <c r="C194" s="8" t="s">
        <v>166</v>
      </c>
      <c r="D194" s="15" t="s">
        <v>19</v>
      </c>
      <c r="E194" s="9">
        <v>6.39</v>
      </c>
      <c r="F194" s="44"/>
    </row>
    <row r="195" spans="1:6" x14ac:dyDescent="0.25">
      <c r="A195" s="45" t="s">
        <v>167</v>
      </c>
      <c r="B195" s="41" t="s">
        <v>168</v>
      </c>
      <c r="C195" s="41"/>
      <c r="D195" s="41"/>
      <c r="E195" s="41"/>
      <c r="F195" s="41"/>
    </row>
    <row r="196" spans="1:6" x14ac:dyDescent="0.25">
      <c r="A196" s="45"/>
      <c r="B196" s="5" t="s">
        <v>9</v>
      </c>
      <c r="C196" s="5" t="s">
        <v>169</v>
      </c>
      <c r="D196" s="6" t="s">
        <v>19</v>
      </c>
      <c r="E196" s="14">
        <v>537.9</v>
      </c>
      <c r="F196" s="42">
        <f>IFERROR(IF(COUNTA(E196:E198)&lt;=2,MIN(E196:E198),MEDIAN(E196:E198)),0)</f>
        <v>537.9</v>
      </c>
    </row>
    <row r="197" spans="1:6" x14ac:dyDescent="0.25">
      <c r="A197" s="45"/>
      <c r="B197" s="5" t="s">
        <v>12</v>
      </c>
      <c r="C197" s="5" t="s">
        <v>38</v>
      </c>
      <c r="D197" s="6" t="s">
        <v>19</v>
      </c>
      <c r="E197" s="14">
        <f>107.49+590</f>
        <v>697.49</v>
      </c>
      <c r="F197" s="43"/>
    </row>
    <row r="198" spans="1:6" x14ac:dyDescent="0.25">
      <c r="A198" s="45"/>
      <c r="B198" s="5" t="s">
        <v>14</v>
      </c>
      <c r="C198" s="5" t="s">
        <v>170</v>
      </c>
      <c r="D198" s="6" t="s">
        <v>19</v>
      </c>
      <c r="E198" s="14">
        <v>500</v>
      </c>
      <c r="F198" s="44"/>
    </row>
    <row r="199" spans="1:6" x14ac:dyDescent="0.25">
      <c r="A199" s="45" t="s">
        <v>171</v>
      </c>
      <c r="B199" s="41" t="s">
        <v>172</v>
      </c>
      <c r="C199" s="41"/>
      <c r="D199" s="41"/>
      <c r="E199" s="41"/>
      <c r="F199" s="41"/>
    </row>
    <row r="200" spans="1:6" x14ac:dyDescent="0.25">
      <c r="A200" s="45"/>
      <c r="B200" s="5" t="s">
        <v>9</v>
      </c>
      <c r="C200" s="5" t="s">
        <v>164</v>
      </c>
      <c r="D200" s="6" t="s">
        <v>19</v>
      </c>
      <c r="E200" s="9">
        <v>19</v>
      </c>
      <c r="F200" s="42">
        <f>IFERROR(IF(COUNTA(E200:E202)&lt;=2,MIN(E200:E202),MEDIAN(E200:E202)),0)</f>
        <v>21</v>
      </c>
    </row>
    <row r="201" spans="1:6" x14ac:dyDescent="0.25">
      <c r="A201" s="45"/>
      <c r="B201" s="5" t="s">
        <v>12</v>
      </c>
      <c r="C201" s="5" t="s">
        <v>166</v>
      </c>
      <c r="D201" s="6" t="s">
        <v>19</v>
      </c>
      <c r="E201" s="9">
        <v>30.61</v>
      </c>
      <c r="F201" s="43"/>
    </row>
    <row r="202" spans="1:6" x14ac:dyDescent="0.25">
      <c r="A202" s="45"/>
      <c r="B202" s="5" t="s">
        <v>14</v>
      </c>
      <c r="C202" s="5" t="s">
        <v>173</v>
      </c>
      <c r="D202" s="6" t="s">
        <v>19</v>
      </c>
      <c r="E202" s="9">
        <v>21</v>
      </c>
      <c r="F202" s="44"/>
    </row>
    <row r="203" spans="1:6" x14ac:dyDescent="0.25">
      <c r="A203" s="45" t="s">
        <v>174</v>
      </c>
      <c r="B203" s="41" t="s">
        <v>175</v>
      </c>
      <c r="C203" s="41"/>
      <c r="D203" s="41"/>
      <c r="E203" s="41"/>
      <c r="F203" s="41"/>
    </row>
    <row r="204" spans="1:6" x14ac:dyDescent="0.25">
      <c r="A204" s="45"/>
      <c r="B204" s="5" t="s">
        <v>9</v>
      </c>
      <c r="C204" s="5" t="s">
        <v>166</v>
      </c>
      <c r="D204" s="6" t="s">
        <v>19</v>
      </c>
      <c r="E204" s="14">
        <v>582.54</v>
      </c>
      <c r="F204" s="42">
        <f>IFERROR(IF(COUNTA(E204:E206)&lt;=2,MIN(E204:E206),MEDIAN(E204:E206)),0)</f>
        <v>479.43</v>
      </c>
    </row>
    <row r="205" spans="1:6" x14ac:dyDescent="0.25">
      <c r="A205" s="45"/>
      <c r="B205" s="5" t="s">
        <v>12</v>
      </c>
      <c r="C205" s="5" t="s">
        <v>176</v>
      </c>
      <c r="D205" s="6" t="s">
        <v>19</v>
      </c>
      <c r="E205" s="14">
        <v>479.43</v>
      </c>
      <c r="F205" s="43"/>
    </row>
    <row r="206" spans="1:6" x14ac:dyDescent="0.25">
      <c r="A206" s="45"/>
      <c r="B206" s="5" t="s">
        <v>14</v>
      </c>
      <c r="C206" s="5" t="s">
        <v>177</v>
      </c>
      <c r="D206" s="6" t="s">
        <v>19</v>
      </c>
      <c r="E206" s="14">
        <v>315</v>
      </c>
      <c r="F206" s="44"/>
    </row>
    <row r="207" spans="1:6" x14ac:dyDescent="0.25">
      <c r="A207" s="45" t="s">
        <v>178</v>
      </c>
      <c r="B207" s="41" t="s">
        <v>179</v>
      </c>
      <c r="C207" s="41"/>
      <c r="D207" s="41"/>
      <c r="E207" s="41"/>
      <c r="F207" s="41"/>
    </row>
    <row r="208" spans="1:6" x14ac:dyDescent="0.25">
      <c r="A208" s="45"/>
      <c r="B208" s="5" t="s">
        <v>9</v>
      </c>
      <c r="C208" s="5" t="s">
        <v>180</v>
      </c>
      <c r="D208" s="6" t="s">
        <v>19</v>
      </c>
      <c r="E208" s="14">
        <v>76</v>
      </c>
      <c r="F208" s="42">
        <f>IFERROR(IF(COUNTA(E208:E210)&lt;=2,MIN(E208:E210),MEDIAN(E208:E210)),0)</f>
        <v>90</v>
      </c>
    </row>
    <row r="209" spans="1:6" x14ac:dyDescent="0.25">
      <c r="A209" s="45"/>
      <c r="B209" s="5" t="s">
        <v>12</v>
      </c>
      <c r="C209" s="5" t="s">
        <v>164</v>
      </c>
      <c r="D209" s="6" t="s">
        <v>19</v>
      </c>
      <c r="E209" s="14">
        <v>90</v>
      </c>
      <c r="F209" s="43"/>
    </row>
    <row r="210" spans="1:6" x14ac:dyDescent="0.25">
      <c r="A210" s="45"/>
      <c r="B210" s="5" t="s">
        <v>14</v>
      </c>
      <c r="C210" s="5" t="s">
        <v>181</v>
      </c>
      <c r="D210" s="6" t="s">
        <v>19</v>
      </c>
      <c r="E210" s="14">
        <v>95</v>
      </c>
      <c r="F210" s="44"/>
    </row>
    <row r="211" spans="1:6" x14ac:dyDescent="0.25">
      <c r="A211" s="45" t="s">
        <v>182</v>
      </c>
      <c r="B211" s="41" t="s">
        <v>183</v>
      </c>
      <c r="C211" s="41"/>
      <c r="D211" s="41"/>
      <c r="E211" s="41"/>
      <c r="F211" s="41"/>
    </row>
    <row r="212" spans="1:6" x14ac:dyDescent="0.25">
      <c r="A212" s="45"/>
      <c r="B212" s="5" t="s">
        <v>9</v>
      </c>
      <c r="C212" s="5" t="s">
        <v>184</v>
      </c>
      <c r="D212" s="6" t="s">
        <v>19</v>
      </c>
      <c r="E212" s="14">
        <v>1513</v>
      </c>
      <c r="F212" s="42">
        <f>IFERROR(IF(COUNTA(E212:E214)&lt;=2,MIN(E212:E214),MEDIAN(E212:E214)),0)</f>
        <v>1357.2</v>
      </c>
    </row>
    <row r="213" spans="1:6" x14ac:dyDescent="0.25">
      <c r="A213" s="45"/>
      <c r="B213" s="5" t="s">
        <v>12</v>
      </c>
      <c r="C213" s="5" t="s">
        <v>185</v>
      </c>
      <c r="D213" s="6" t="s">
        <v>19</v>
      </c>
      <c r="E213" s="14">
        <v>839.9</v>
      </c>
      <c r="F213" s="43"/>
    </row>
    <row r="214" spans="1:6" x14ac:dyDescent="0.25">
      <c r="A214" s="45"/>
      <c r="B214" s="5" t="s">
        <v>14</v>
      </c>
      <c r="C214" s="5" t="s">
        <v>186</v>
      </c>
      <c r="D214" s="6" t="s">
        <v>19</v>
      </c>
      <c r="E214" s="14">
        <v>1357.2</v>
      </c>
      <c r="F214" s="44"/>
    </row>
    <row r="215" spans="1:6" x14ac:dyDescent="0.25">
      <c r="A215" s="45" t="s">
        <v>187</v>
      </c>
      <c r="B215" s="46" t="s">
        <v>188</v>
      </c>
      <c r="C215" s="46"/>
      <c r="D215" s="46"/>
      <c r="E215" s="46"/>
      <c r="F215" s="46"/>
    </row>
    <row r="216" spans="1:6" x14ac:dyDescent="0.25">
      <c r="A216" s="45"/>
      <c r="B216" s="5" t="s">
        <v>9</v>
      </c>
      <c r="C216" s="5" t="s">
        <v>189</v>
      </c>
      <c r="D216" s="6" t="s">
        <v>19</v>
      </c>
      <c r="E216" s="14">
        <v>4954</v>
      </c>
      <c r="F216" s="42">
        <f>IFERROR(IF(COUNTA(E216:E218)&lt;=2,MIN(E216:E218),MEDIAN(E216:E218)),0)</f>
        <v>3212</v>
      </c>
    </row>
    <row r="217" spans="1:6" x14ac:dyDescent="0.25">
      <c r="A217" s="45"/>
      <c r="B217" s="5" t="s">
        <v>12</v>
      </c>
      <c r="C217" s="5" t="s">
        <v>190</v>
      </c>
      <c r="D217" s="6" t="s">
        <v>19</v>
      </c>
      <c r="E217" s="14">
        <v>3212</v>
      </c>
      <c r="F217" s="43"/>
    </row>
    <row r="218" spans="1:6" x14ac:dyDescent="0.25">
      <c r="A218" s="45"/>
      <c r="B218" s="5" t="s">
        <v>14</v>
      </c>
      <c r="C218" s="5"/>
      <c r="D218" s="6" t="s">
        <v>19</v>
      </c>
      <c r="E218" s="14"/>
      <c r="F218" s="44"/>
    </row>
    <row r="219" spans="1:6" x14ac:dyDescent="0.25">
      <c r="A219" s="45" t="s">
        <v>191</v>
      </c>
      <c r="B219" s="46" t="s">
        <v>192</v>
      </c>
      <c r="C219" s="46"/>
      <c r="D219" s="46"/>
      <c r="E219" s="46"/>
      <c r="F219" s="46"/>
    </row>
    <row r="220" spans="1:6" x14ac:dyDescent="0.25">
      <c r="A220" s="45"/>
      <c r="B220" s="5" t="s">
        <v>9</v>
      </c>
      <c r="C220" s="5" t="s">
        <v>189</v>
      </c>
      <c r="D220" s="6" t="s">
        <v>19</v>
      </c>
      <c r="E220" s="14">
        <v>29864</v>
      </c>
      <c r="F220" s="42">
        <f>IFERROR(IF(COUNTA(E220:E222)&lt;=2,MIN(E220:E222),MEDIAN(E220:E222)),0)</f>
        <v>29864</v>
      </c>
    </row>
    <row r="221" spans="1:6" x14ac:dyDescent="0.25">
      <c r="A221" s="45"/>
      <c r="B221" s="5" t="s">
        <v>12</v>
      </c>
      <c r="C221" s="5"/>
      <c r="D221" s="6" t="s">
        <v>19</v>
      </c>
      <c r="E221" s="14"/>
      <c r="F221" s="43"/>
    </row>
    <row r="222" spans="1:6" x14ac:dyDescent="0.25">
      <c r="A222" s="45"/>
      <c r="B222" s="5" t="s">
        <v>14</v>
      </c>
      <c r="C222" s="5"/>
      <c r="D222" s="6" t="s">
        <v>19</v>
      </c>
      <c r="E222" s="14"/>
      <c r="F222" s="44"/>
    </row>
    <row r="223" spans="1:6" x14ac:dyDescent="0.25">
      <c r="A223" s="45" t="s">
        <v>193</v>
      </c>
      <c r="B223" s="41" t="s">
        <v>194</v>
      </c>
      <c r="C223" s="41"/>
      <c r="D223" s="41"/>
      <c r="E223" s="41"/>
      <c r="F223" s="41"/>
    </row>
    <row r="224" spans="1:6" x14ac:dyDescent="0.25">
      <c r="A224" s="45"/>
      <c r="B224" s="5" t="s">
        <v>9</v>
      </c>
      <c r="C224" s="5" t="s">
        <v>164</v>
      </c>
      <c r="D224" s="6" t="s">
        <v>19</v>
      </c>
      <c r="E224" s="9">
        <v>6.55</v>
      </c>
      <c r="F224" s="42">
        <f>IFERROR(IF(COUNTA(E224:E226)&lt;=2,MIN(E224:E226),MEDIAN(E224:E226)),0)</f>
        <v>6.55</v>
      </c>
    </row>
    <row r="225" spans="1:6" x14ac:dyDescent="0.25">
      <c r="A225" s="45"/>
      <c r="B225" s="5" t="s">
        <v>12</v>
      </c>
      <c r="C225" s="5" t="s">
        <v>166</v>
      </c>
      <c r="D225" s="6" t="s">
        <v>19</v>
      </c>
      <c r="E225" s="9">
        <v>17.829999999999998</v>
      </c>
      <c r="F225" s="43"/>
    </row>
    <row r="226" spans="1:6" x14ac:dyDescent="0.25">
      <c r="A226" s="45"/>
      <c r="B226" s="5" t="s">
        <v>14</v>
      </c>
      <c r="C226" s="5" t="s">
        <v>173</v>
      </c>
      <c r="D226" s="6" t="s">
        <v>19</v>
      </c>
      <c r="E226" s="14">
        <v>5.5</v>
      </c>
      <c r="F226" s="44"/>
    </row>
    <row r="227" spans="1:6" x14ac:dyDescent="0.25">
      <c r="A227" s="45" t="s">
        <v>195</v>
      </c>
      <c r="B227" s="41" t="s">
        <v>196</v>
      </c>
      <c r="C227" s="41"/>
      <c r="D227" s="41"/>
      <c r="E227" s="41"/>
      <c r="F227" s="41"/>
    </row>
    <row r="228" spans="1:6" ht="22.5" x14ac:dyDescent="0.25">
      <c r="A228" s="45"/>
      <c r="B228" s="17" t="s">
        <v>9</v>
      </c>
      <c r="C228" s="17" t="s">
        <v>159</v>
      </c>
      <c r="D228" s="18" t="s">
        <v>19</v>
      </c>
      <c r="E228" s="19">
        <v>80</v>
      </c>
      <c r="F228" s="42">
        <f>IFERROR(IF(COUNTA(E228:E230)&lt;=2,MIN(E228:E230),MEDIAN(E228:E230)),0)</f>
        <v>100</v>
      </c>
    </row>
    <row r="229" spans="1:6" x14ac:dyDescent="0.25">
      <c r="A229" s="45"/>
      <c r="B229" s="5" t="s">
        <v>12</v>
      </c>
      <c r="C229" s="5" t="s">
        <v>160</v>
      </c>
      <c r="D229" s="6" t="s">
        <v>19</v>
      </c>
      <c r="E229" s="14">
        <v>105</v>
      </c>
      <c r="F229" s="43"/>
    </row>
    <row r="230" spans="1:6" ht="22.5" x14ac:dyDescent="0.25">
      <c r="A230" s="45"/>
      <c r="B230" s="5" t="s">
        <v>14</v>
      </c>
      <c r="C230" s="5" t="s">
        <v>161</v>
      </c>
      <c r="D230" s="6" t="s">
        <v>19</v>
      </c>
      <c r="E230" s="14">
        <v>100</v>
      </c>
      <c r="F230" s="44"/>
    </row>
    <row r="231" spans="1:6" x14ac:dyDescent="0.25">
      <c r="A231" s="45" t="s">
        <v>197</v>
      </c>
      <c r="B231" s="41" t="s">
        <v>198</v>
      </c>
      <c r="C231" s="41"/>
      <c r="D231" s="41"/>
      <c r="E231" s="41"/>
      <c r="F231" s="41"/>
    </row>
    <row r="232" spans="1:6" x14ac:dyDescent="0.25">
      <c r="A232" s="45"/>
      <c r="B232" s="5" t="s">
        <v>9</v>
      </c>
      <c r="C232" s="5" t="s">
        <v>166</v>
      </c>
      <c r="D232" s="6" t="s">
        <v>19</v>
      </c>
      <c r="E232" s="9">
        <v>127.49</v>
      </c>
      <c r="F232" s="42">
        <f>IFERROR(IF(COUNTA(E232:E234)&lt;=2,MIN(E232:E234),MEDIAN(E232:E234)),0)</f>
        <v>238.06</v>
      </c>
    </row>
    <row r="233" spans="1:6" x14ac:dyDescent="0.25">
      <c r="A233" s="45"/>
      <c r="B233" s="5" t="s">
        <v>12</v>
      </c>
      <c r="C233" s="5" t="s">
        <v>199</v>
      </c>
      <c r="D233" s="6" t="s">
        <v>19</v>
      </c>
      <c r="E233" s="14">
        <v>238.06</v>
      </c>
      <c r="F233" s="43"/>
    </row>
    <row r="234" spans="1:6" x14ac:dyDescent="0.25">
      <c r="A234" s="45"/>
      <c r="B234" s="5" t="s">
        <v>14</v>
      </c>
      <c r="C234" s="5" t="s">
        <v>181</v>
      </c>
      <c r="D234" s="6" t="s">
        <v>19</v>
      </c>
      <c r="E234" s="14">
        <v>269</v>
      </c>
      <c r="F234" s="44"/>
    </row>
    <row r="235" spans="1:6" x14ac:dyDescent="0.25">
      <c r="A235" s="45" t="s">
        <v>200</v>
      </c>
      <c r="B235" s="41" t="s">
        <v>201</v>
      </c>
      <c r="C235" s="41"/>
      <c r="D235" s="41"/>
      <c r="E235" s="41"/>
      <c r="F235" s="41"/>
    </row>
    <row r="236" spans="1:6" x14ac:dyDescent="0.25">
      <c r="A236" s="45"/>
      <c r="B236" s="5" t="s">
        <v>9</v>
      </c>
      <c r="C236" s="5" t="s">
        <v>164</v>
      </c>
      <c r="D236" s="6" t="s">
        <v>19</v>
      </c>
      <c r="E236" s="9">
        <v>316</v>
      </c>
      <c r="F236" s="42">
        <f>IFERROR(IF(COUNTA(E236:E238)&lt;=2,MIN(E236:E238),MEDIAN(E236:E238)),0)</f>
        <v>265</v>
      </c>
    </row>
    <row r="237" spans="1:6" x14ac:dyDescent="0.25">
      <c r="A237" s="45"/>
      <c r="B237" s="5" t="s">
        <v>12</v>
      </c>
      <c r="C237" s="5" t="s">
        <v>199</v>
      </c>
      <c r="D237" s="6" t="s">
        <v>19</v>
      </c>
      <c r="E237" s="9">
        <v>225.39</v>
      </c>
      <c r="F237" s="43"/>
    </row>
    <row r="238" spans="1:6" x14ac:dyDescent="0.25">
      <c r="A238" s="45"/>
      <c r="B238" s="5" t="s">
        <v>14</v>
      </c>
      <c r="C238" s="5" t="s">
        <v>173</v>
      </c>
      <c r="D238" s="6" t="s">
        <v>19</v>
      </c>
      <c r="E238" s="14">
        <v>265</v>
      </c>
      <c r="F238" s="44"/>
    </row>
    <row r="239" spans="1:6" x14ac:dyDescent="0.25">
      <c r="A239" s="45" t="s">
        <v>202</v>
      </c>
      <c r="B239" s="41" t="s">
        <v>203</v>
      </c>
      <c r="C239" s="41"/>
      <c r="D239" s="41"/>
      <c r="E239" s="41"/>
      <c r="F239" s="41"/>
    </row>
    <row r="240" spans="1:6" x14ac:dyDescent="0.25">
      <c r="A240" s="45"/>
      <c r="B240" s="5" t="s">
        <v>9</v>
      </c>
      <c r="C240" s="5" t="s">
        <v>164</v>
      </c>
      <c r="D240" s="6" t="s">
        <v>19</v>
      </c>
      <c r="E240" s="9">
        <v>241.78</v>
      </c>
      <c r="F240" s="42">
        <f>IFERROR(IF(COUNTA(E240:E242)&lt;=2,MIN(E240:E242),MEDIAN(E240:E242)),0)</f>
        <v>269.67</v>
      </c>
    </row>
    <row r="241" spans="1:6" x14ac:dyDescent="0.25">
      <c r="A241" s="45"/>
      <c r="B241" s="5" t="s">
        <v>12</v>
      </c>
      <c r="C241" s="5" t="s">
        <v>199</v>
      </c>
      <c r="D241" s="6" t="s">
        <v>19</v>
      </c>
      <c r="E241" s="14">
        <v>269.67</v>
      </c>
      <c r="F241" s="43"/>
    </row>
    <row r="242" spans="1:6" x14ac:dyDescent="0.25">
      <c r="A242" s="45"/>
      <c r="B242" s="5" t="s">
        <v>14</v>
      </c>
      <c r="C242" s="5" t="s">
        <v>181</v>
      </c>
      <c r="D242" s="6" t="s">
        <v>19</v>
      </c>
      <c r="E242" s="14">
        <v>393</v>
      </c>
      <c r="F242" s="44"/>
    </row>
    <row r="243" spans="1:6" x14ac:dyDescent="0.25">
      <c r="A243" s="45" t="s">
        <v>204</v>
      </c>
      <c r="B243" s="41" t="s">
        <v>205</v>
      </c>
      <c r="C243" s="41"/>
      <c r="D243" s="41"/>
      <c r="E243" s="41"/>
      <c r="F243" s="41"/>
    </row>
    <row r="244" spans="1:6" x14ac:dyDescent="0.25">
      <c r="A244" s="45"/>
      <c r="B244" s="5" t="s">
        <v>9</v>
      </c>
      <c r="C244" s="5" t="s">
        <v>164</v>
      </c>
      <c r="D244" s="6" t="s">
        <v>19</v>
      </c>
      <c r="E244" s="9">
        <v>63</v>
      </c>
      <c r="F244" s="42">
        <f>IFERROR(IF(COUNTA(E244:E246)&lt;=2,MIN(E244:E246),MEDIAN(E244:E246)),0)</f>
        <v>192.71</v>
      </c>
    </row>
    <row r="245" spans="1:6" x14ac:dyDescent="0.25">
      <c r="A245" s="45"/>
      <c r="B245" s="5" t="s">
        <v>12</v>
      </c>
      <c r="C245" s="5" t="s">
        <v>199</v>
      </c>
      <c r="D245" s="6" t="s">
        <v>19</v>
      </c>
      <c r="E245" s="9">
        <v>260.89999999999998</v>
      </c>
      <c r="F245" s="43"/>
    </row>
    <row r="246" spans="1:6" x14ac:dyDescent="0.25">
      <c r="A246" s="45"/>
      <c r="B246" s="5" t="s">
        <v>14</v>
      </c>
      <c r="C246" s="5" t="s">
        <v>166</v>
      </c>
      <c r="D246" s="6" t="s">
        <v>19</v>
      </c>
      <c r="E246" s="9">
        <v>192.71</v>
      </c>
      <c r="F246" s="44"/>
    </row>
    <row r="247" spans="1:6" x14ac:dyDescent="0.25">
      <c r="A247" s="45" t="s">
        <v>206</v>
      </c>
      <c r="B247" s="41" t="s">
        <v>207</v>
      </c>
      <c r="C247" s="41"/>
      <c r="D247" s="41"/>
      <c r="E247" s="41"/>
      <c r="F247" s="41"/>
    </row>
    <row r="248" spans="1:6" x14ac:dyDescent="0.25">
      <c r="A248" s="45"/>
      <c r="B248" s="5" t="s">
        <v>9</v>
      </c>
      <c r="C248" s="5" t="s">
        <v>199</v>
      </c>
      <c r="D248" s="6" t="s">
        <v>19</v>
      </c>
      <c r="E248" s="14">
        <v>479.48</v>
      </c>
      <c r="F248" s="42">
        <f>IFERROR(IF(COUNTA(E248:E250)&lt;=2,MIN(E248:E250),MEDIAN(E248:E250)),0)</f>
        <v>565</v>
      </c>
    </row>
    <row r="249" spans="1:6" x14ac:dyDescent="0.25">
      <c r="A249" s="45"/>
      <c r="B249" s="5" t="s">
        <v>12</v>
      </c>
      <c r="C249" s="5" t="s">
        <v>184</v>
      </c>
      <c r="D249" s="6" t="s">
        <v>19</v>
      </c>
      <c r="E249" s="14">
        <v>565</v>
      </c>
      <c r="F249" s="43"/>
    </row>
    <row r="250" spans="1:6" x14ac:dyDescent="0.25">
      <c r="A250" s="45"/>
      <c r="B250" s="5" t="s">
        <v>14</v>
      </c>
      <c r="C250" s="5" t="s">
        <v>185</v>
      </c>
      <c r="D250" s="6" t="s">
        <v>19</v>
      </c>
      <c r="E250" s="14">
        <v>859.81</v>
      </c>
      <c r="F250" s="44"/>
    </row>
    <row r="251" spans="1:6" x14ac:dyDescent="0.25">
      <c r="A251" s="45" t="s">
        <v>208</v>
      </c>
      <c r="B251" s="41" t="s">
        <v>209</v>
      </c>
      <c r="C251" s="41"/>
      <c r="D251" s="41"/>
      <c r="E251" s="41"/>
      <c r="F251" s="41"/>
    </row>
    <row r="252" spans="1:6" x14ac:dyDescent="0.25">
      <c r="A252" s="45"/>
      <c r="B252" s="5" t="s">
        <v>9</v>
      </c>
      <c r="C252" s="5" t="s">
        <v>199</v>
      </c>
      <c r="D252" s="6" t="s">
        <v>19</v>
      </c>
      <c r="E252" s="14">
        <v>406.38</v>
      </c>
      <c r="F252" s="42">
        <f>IFERROR(IF(COUNTA(E252:E256)&lt;=2,MIN(E252:E256),MEDIAN(E252:E256)),0)</f>
        <v>406.38</v>
      </c>
    </row>
    <row r="253" spans="1:6" x14ac:dyDescent="0.25">
      <c r="A253" s="45"/>
      <c r="B253" s="5" t="s">
        <v>12</v>
      </c>
      <c r="C253" s="5" t="s">
        <v>184</v>
      </c>
      <c r="D253" s="6" t="s">
        <v>19</v>
      </c>
      <c r="E253" s="14">
        <v>438</v>
      </c>
      <c r="F253" s="43"/>
    </row>
    <row r="254" spans="1:6" x14ac:dyDescent="0.25">
      <c r="A254" s="45"/>
      <c r="B254" s="5" t="s">
        <v>14</v>
      </c>
      <c r="C254" s="5" t="s">
        <v>185</v>
      </c>
      <c r="D254" s="6" t="s">
        <v>19</v>
      </c>
      <c r="E254" s="14">
        <v>311.89999999999998</v>
      </c>
      <c r="F254" s="43"/>
    </row>
    <row r="255" spans="1:6" x14ac:dyDescent="0.25">
      <c r="A255" s="45"/>
      <c r="B255" s="5" t="s">
        <v>210</v>
      </c>
      <c r="C255" s="5" t="s">
        <v>186</v>
      </c>
      <c r="D255" s="6" t="s">
        <v>19</v>
      </c>
      <c r="E255" s="14">
        <v>495.1</v>
      </c>
      <c r="F255" s="43"/>
    </row>
    <row r="256" spans="1:6" x14ac:dyDescent="0.25">
      <c r="A256" s="45"/>
      <c r="B256" s="5" t="s">
        <v>211</v>
      </c>
      <c r="C256" s="5" t="s">
        <v>173</v>
      </c>
      <c r="D256" s="6" t="s">
        <v>19</v>
      </c>
      <c r="E256" s="14">
        <v>309.89999999999998</v>
      </c>
      <c r="F256" s="44"/>
    </row>
    <row r="257" spans="1:6" x14ac:dyDescent="0.25">
      <c r="A257" s="45" t="s">
        <v>212</v>
      </c>
      <c r="B257" s="41" t="s">
        <v>213</v>
      </c>
      <c r="C257" s="41"/>
      <c r="D257" s="41"/>
      <c r="E257" s="41"/>
      <c r="F257" s="41"/>
    </row>
    <row r="258" spans="1:6" x14ac:dyDescent="0.25">
      <c r="A258" s="45"/>
      <c r="B258" s="5" t="s">
        <v>9</v>
      </c>
      <c r="C258" s="5" t="s">
        <v>199</v>
      </c>
      <c r="D258" s="6" t="s">
        <v>19</v>
      </c>
      <c r="E258" s="14">
        <v>1383.36</v>
      </c>
      <c r="F258" s="42">
        <f>IFERROR(IF(COUNTA(E258:E262)&lt;=2,MIN(E258:E262),MEDIAN(E258:E262)),0)</f>
        <v>1417.9</v>
      </c>
    </row>
    <row r="259" spans="1:6" x14ac:dyDescent="0.25">
      <c r="A259" s="45"/>
      <c r="B259" s="5" t="s">
        <v>12</v>
      </c>
      <c r="C259" s="5" t="s">
        <v>184</v>
      </c>
      <c r="D259" s="6" t="s">
        <v>19</v>
      </c>
      <c r="E259" s="14">
        <v>1251</v>
      </c>
      <c r="F259" s="43"/>
    </row>
    <row r="260" spans="1:6" x14ac:dyDescent="0.25">
      <c r="A260" s="45"/>
      <c r="B260" s="5" t="s">
        <v>14</v>
      </c>
      <c r="C260" s="5" t="s">
        <v>185</v>
      </c>
      <c r="D260" s="6" t="s">
        <v>19</v>
      </c>
      <c r="E260" s="14">
        <v>1419.9</v>
      </c>
      <c r="F260" s="43"/>
    </row>
    <row r="261" spans="1:6" x14ac:dyDescent="0.25">
      <c r="A261" s="45"/>
      <c r="B261" s="5" t="s">
        <v>210</v>
      </c>
      <c r="C261" s="5" t="s">
        <v>186</v>
      </c>
      <c r="D261" s="6" t="s">
        <v>19</v>
      </c>
      <c r="E261" s="14">
        <v>1551</v>
      </c>
      <c r="F261" s="43"/>
    </row>
    <row r="262" spans="1:6" x14ac:dyDescent="0.25">
      <c r="A262" s="45"/>
      <c r="B262" s="5" t="s">
        <v>211</v>
      </c>
      <c r="C262" s="5" t="s">
        <v>173</v>
      </c>
      <c r="D262" s="6" t="s">
        <v>19</v>
      </c>
      <c r="E262" s="14">
        <v>1417.9</v>
      </c>
      <c r="F262" s="44"/>
    </row>
    <row r="263" spans="1:6" x14ac:dyDescent="0.25">
      <c r="A263" s="45" t="s">
        <v>214</v>
      </c>
      <c r="B263" s="41" t="s">
        <v>215</v>
      </c>
      <c r="C263" s="41"/>
      <c r="D263" s="41"/>
      <c r="E263" s="41"/>
      <c r="F263" s="41"/>
    </row>
    <row r="264" spans="1:6" x14ac:dyDescent="0.25">
      <c r="A264" s="45"/>
      <c r="B264" s="5" t="s">
        <v>9</v>
      </c>
      <c r="C264" s="5" t="s">
        <v>184</v>
      </c>
      <c r="D264" s="6" t="s">
        <v>19</v>
      </c>
      <c r="E264" s="14">
        <v>1862.5</v>
      </c>
      <c r="F264" s="66">
        <f>IFERROR(IF(COUNTA(E264:E266)&lt;=2,MIN(E264:E266),MEDIAN(E264:E266)),0)</f>
        <v>1740.9</v>
      </c>
    </row>
    <row r="265" spans="1:6" x14ac:dyDescent="0.25">
      <c r="A265" s="45"/>
      <c r="B265" s="5" t="s">
        <v>12</v>
      </c>
      <c r="C265" s="5" t="s">
        <v>185</v>
      </c>
      <c r="D265" s="6" t="s">
        <v>19</v>
      </c>
      <c r="E265" s="14">
        <v>1740.9</v>
      </c>
      <c r="F265" s="67"/>
    </row>
    <row r="266" spans="1:6" x14ac:dyDescent="0.25">
      <c r="A266" s="45"/>
      <c r="B266" s="5" t="s">
        <v>14</v>
      </c>
      <c r="C266" s="5" t="s">
        <v>173</v>
      </c>
      <c r="D266" s="6" t="s">
        <v>19</v>
      </c>
      <c r="E266" s="14">
        <v>1739.9</v>
      </c>
      <c r="F266" s="68"/>
    </row>
    <row r="267" spans="1:6" x14ac:dyDescent="0.25">
      <c r="A267" s="45" t="s">
        <v>216</v>
      </c>
      <c r="B267" s="41" t="s">
        <v>217</v>
      </c>
      <c r="C267" s="41"/>
      <c r="D267" s="41"/>
      <c r="E267" s="41"/>
      <c r="F267" s="41"/>
    </row>
    <row r="268" spans="1:6" x14ac:dyDescent="0.25">
      <c r="A268" s="45"/>
      <c r="B268" s="5" t="s">
        <v>9</v>
      </c>
      <c r="C268" s="5" t="s">
        <v>199</v>
      </c>
      <c r="D268" s="6" t="s">
        <v>19</v>
      </c>
      <c r="E268" s="9">
        <v>4922.87</v>
      </c>
      <c r="F268" s="42">
        <f>IFERROR(IF(COUNTA(E268:E270)&lt;=2,MIN(E268:E270),MEDIAN(E268:E270)),0)</f>
        <v>4922.87</v>
      </c>
    </row>
    <row r="269" spans="1:6" x14ac:dyDescent="0.25">
      <c r="A269" s="45"/>
      <c r="B269" s="5" t="s">
        <v>12</v>
      </c>
      <c r="C269" s="5" t="s">
        <v>184</v>
      </c>
      <c r="D269" s="6" t="s">
        <v>19</v>
      </c>
      <c r="E269" s="9">
        <v>4921</v>
      </c>
      <c r="F269" s="43"/>
    </row>
    <row r="270" spans="1:6" x14ac:dyDescent="0.25">
      <c r="A270" s="45"/>
      <c r="B270" s="5" t="s">
        <v>14</v>
      </c>
      <c r="C270" s="5" t="s">
        <v>185</v>
      </c>
      <c r="D270" s="6" t="s">
        <v>19</v>
      </c>
      <c r="E270" s="14">
        <v>4974.8999999999996</v>
      </c>
      <c r="F270" s="44"/>
    </row>
    <row r="271" spans="1:6" x14ac:dyDescent="0.25">
      <c r="A271" s="45" t="s">
        <v>218</v>
      </c>
      <c r="B271" s="41" t="s">
        <v>219</v>
      </c>
      <c r="C271" s="41"/>
      <c r="D271" s="41"/>
      <c r="E271" s="41"/>
      <c r="F271" s="41"/>
    </row>
    <row r="272" spans="1:6" x14ac:dyDescent="0.25">
      <c r="A272" s="45"/>
      <c r="B272" s="5" t="s">
        <v>9</v>
      </c>
      <c r="C272" s="5" t="s">
        <v>199</v>
      </c>
      <c r="D272" s="6" t="s">
        <v>19</v>
      </c>
      <c r="E272" s="9">
        <v>1026.44</v>
      </c>
      <c r="F272" s="42">
        <f>IFERROR(IF(COUNTA(E272:E274)&lt;=2,MIN(E272:E274),MEDIAN(E272:E274)),0)</f>
        <v>1450.9</v>
      </c>
    </row>
    <row r="273" spans="1:6" x14ac:dyDescent="0.25">
      <c r="A273" s="45"/>
      <c r="B273" s="5" t="s">
        <v>12</v>
      </c>
      <c r="C273" s="5" t="s">
        <v>184</v>
      </c>
      <c r="D273" s="20" t="s">
        <v>19</v>
      </c>
      <c r="E273" s="9">
        <v>1745</v>
      </c>
      <c r="F273" s="43"/>
    </row>
    <row r="274" spans="1:6" x14ac:dyDescent="0.25">
      <c r="A274" s="45"/>
      <c r="B274" s="5" t="s">
        <v>14</v>
      </c>
      <c r="C274" s="5" t="s">
        <v>185</v>
      </c>
      <c r="D274" s="6" t="s">
        <v>19</v>
      </c>
      <c r="E274" s="14">
        <v>1450.9</v>
      </c>
      <c r="F274" s="44"/>
    </row>
    <row r="275" spans="1:6" x14ac:dyDescent="0.25">
      <c r="A275" s="45" t="s">
        <v>220</v>
      </c>
      <c r="B275" s="69" t="s">
        <v>221</v>
      </c>
      <c r="C275" s="69"/>
      <c r="D275" s="69"/>
      <c r="E275" s="69"/>
      <c r="F275" s="69"/>
    </row>
    <row r="276" spans="1:6" x14ac:dyDescent="0.25">
      <c r="A276" s="45"/>
      <c r="B276" s="5" t="s">
        <v>9</v>
      </c>
      <c r="C276" s="5" t="s">
        <v>222</v>
      </c>
      <c r="D276" s="6" t="s">
        <v>52</v>
      </c>
      <c r="E276" s="14">
        <v>137.9</v>
      </c>
      <c r="F276" s="42">
        <f>IFERROR(IF(COUNTA(E276:E278)&lt;=2,MIN(E276:E278),MEDIAN(E276:E278)),0)</f>
        <v>137.9</v>
      </c>
    </row>
    <row r="277" spans="1:6" x14ac:dyDescent="0.25">
      <c r="A277" s="45"/>
      <c r="B277" s="5" t="s">
        <v>12</v>
      </c>
      <c r="C277" s="5" t="s">
        <v>223</v>
      </c>
      <c r="D277" s="6" t="s">
        <v>52</v>
      </c>
      <c r="E277" s="14">
        <v>140.51</v>
      </c>
      <c r="F277" s="43"/>
    </row>
    <row r="278" spans="1:6" x14ac:dyDescent="0.25">
      <c r="A278" s="45"/>
      <c r="B278" s="5" t="s">
        <v>14</v>
      </c>
      <c r="C278" s="5"/>
      <c r="D278" s="6" t="s">
        <v>52</v>
      </c>
      <c r="E278" s="14"/>
      <c r="F278" s="44"/>
    </row>
    <row r="279" spans="1:6" x14ac:dyDescent="0.25">
      <c r="A279" s="70" t="s">
        <v>224</v>
      </c>
      <c r="B279" s="41" t="s">
        <v>225</v>
      </c>
      <c r="C279" s="41"/>
      <c r="D279" s="41"/>
      <c r="E279" s="41"/>
      <c r="F279" s="41"/>
    </row>
    <row r="280" spans="1:6" x14ac:dyDescent="0.25">
      <c r="A280" s="71"/>
      <c r="B280" s="5" t="s">
        <v>9</v>
      </c>
      <c r="C280" s="5" t="s">
        <v>226</v>
      </c>
      <c r="D280" s="6" t="s">
        <v>52</v>
      </c>
      <c r="E280" s="14">
        <v>68.819999999999993</v>
      </c>
      <c r="F280" s="42">
        <f>IFERROR(IF(COUNTA(E280:E282)&lt;=2,MIN(E280:E282),MEDIAN(E280:E282)),0)</f>
        <v>64.05</v>
      </c>
    </row>
    <row r="281" spans="1:6" x14ac:dyDescent="0.25">
      <c r="A281" s="71"/>
      <c r="B281" s="5" t="s">
        <v>12</v>
      </c>
      <c r="C281" s="5" t="s">
        <v>227</v>
      </c>
      <c r="D281" s="6" t="s">
        <v>228</v>
      </c>
      <c r="E281" s="14">
        <f>57.95+6.1</f>
        <v>64.05</v>
      </c>
      <c r="F281" s="43"/>
    </row>
    <row r="282" spans="1:6" x14ac:dyDescent="0.25">
      <c r="A282" s="72"/>
      <c r="B282" s="5" t="s">
        <v>14</v>
      </c>
      <c r="C282" s="21"/>
      <c r="D282" s="21"/>
      <c r="E282" s="21"/>
      <c r="F282" s="44"/>
    </row>
    <row r="283" spans="1:6" x14ac:dyDescent="0.25">
      <c r="A283" s="45" t="s">
        <v>229</v>
      </c>
      <c r="B283" s="41" t="s">
        <v>230</v>
      </c>
      <c r="C283" s="41"/>
      <c r="D283" s="41"/>
      <c r="E283" s="41"/>
      <c r="F283" s="41"/>
    </row>
    <row r="284" spans="1:6" ht="33.75" x14ac:dyDescent="0.25">
      <c r="A284" s="45"/>
      <c r="B284" s="5" t="s">
        <v>9</v>
      </c>
      <c r="C284" s="5" t="s">
        <v>231</v>
      </c>
      <c r="D284" s="6" t="s">
        <v>52</v>
      </c>
      <c r="E284" s="14">
        <v>28.8</v>
      </c>
      <c r="F284" s="42">
        <f>IFERROR(IF(COUNTA(E284:E286)&lt;=2,MIN(E284:E286),MEDIAN(E284:E286)),0)</f>
        <v>37.9</v>
      </c>
    </row>
    <row r="285" spans="1:6" x14ac:dyDescent="0.25">
      <c r="A285" s="45"/>
      <c r="B285" s="5" t="s">
        <v>12</v>
      </c>
      <c r="C285" s="5" t="s">
        <v>232</v>
      </c>
      <c r="D285" s="6" t="s">
        <v>52</v>
      </c>
      <c r="E285" s="14">
        <v>39.9</v>
      </c>
      <c r="F285" s="43"/>
    </row>
    <row r="286" spans="1:6" x14ac:dyDescent="0.25">
      <c r="A286" s="45"/>
      <c r="B286" s="5" t="s">
        <v>14</v>
      </c>
      <c r="C286" s="5" t="s">
        <v>233</v>
      </c>
      <c r="D286" s="6" t="s">
        <v>52</v>
      </c>
      <c r="E286" s="14">
        <v>37.9</v>
      </c>
      <c r="F286" s="44"/>
    </row>
    <row r="287" spans="1:6" x14ac:dyDescent="0.25">
      <c r="A287" s="45" t="s">
        <v>234</v>
      </c>
      <c r="B287" s="41" t="s">
        <v>235</v>
      </c>
      <c r="C287" s="41"/>
      <c r="D287" s="41"/>
      <c r="E287" s="41"/>
      <c r="F287" s="41"/>
    </row>
    <row r="288" spans="1:6" x14ac:dyDescent="0.25">
      <c r="A288" s="45"/>
      <c r="B288" s="5" t="s">
        <v>9</v>
      </c>
      <c r="C288" s="5" t="s">
        <v>236</v>
      </c>
      <c r="D288" s="6" t="s">
        <v>52</v>
      </c>
      <c r="E288" s="14">
        <v>300.11</v>
      </c>
      <c r="F288" s="42">
        <f>IFERROR(IF(COUNTA(E288:E290)&lt;=2,MIN(E288:E290),MEDIAN(E288:E290)),0)</f>
        <v>300.11</v>
      </c>
    </row>
    <row r="289" spans="1:6" x14ac:dyDescent="0.25">
      <c r="A289" s="45"/>
      <c r="B289" s="5" t="s">
        <v>12</v>
      </c>
      <c r="C289" s="5" t="s">
        <v>237</v>
      </c>
      <c r="D289" s="6" t="s">
        <v>52</v>
      </c>
      <c r="E289" s="14">
        <v>344.1</v>
      </c>
      <c r="F289" s="43"/>
    </row>
    <row r="290" spans="1:6" x14ac:dyDescent="0.25">
      <c r="A290" s="45"/>
      <c r="B290" s="5" t="s">
        <v>14</v>
      </c>
      <c r="C290" s="5" t="s">
        <v>238</v>
      </c>
      <c r="D290" s="6" t="s">
        <v>52</v>
      </c>
      <c r="E290" s="14">
        <v>253.4</v>
      </c>
      <c r="F290" s="44"/>
    </row>
    <row r="291" spans="1:6" x14ac:dyDescent="0.25">
      <c r="A291" s="45" t="s">
        <v>239</v>
      </c>
      <c r="B291" s="41" t="s">
        <v>240</v>
      </c>
      <c r="C291" s="41"/>
      <c r="D291" s="41"/>
      <c r="E291" s="41"/>
      <c r="F291" s="41"/>
    </row>
    <row r="292" spans="1:6" x14ac:dyDescent="0.25">
      <c r="A292" s="45"/>
      <c r="B292" s="5" t="s">
        <v>9</v>
      </c>
      <c r="C292" s="5" t="s">
        <v>236</v>
      </c>
      <c r="D292" s="6" t="s">
        <v>120</v>
      </c>
      <c r="E292" s="14">
        <v>152.38</v>
      </c>
      <c r="F292" s="42">
        <f>IFERROR(IF(COUNTA(E292:E294)&lt;=2,MIN(E292:E294),MEDIAN(E292:E294)),0)</f>
        <v>113.92</v>
      </c>
    </row>
    <row r="293" spans="1:6" x14ac:dyDescent="0.25">
      <c r="A293" s="45"/>
      <c r="B293" s="5" t="s">
        <v>12</v>
      </c>
      <c r="C293" s="5" t="s">
        <v>237</v>
      </c>
      <c r="D293" s="6" t="s">
        <v>120</v>
      </c>
      <c r="E293" s="14">
        <v>113.92</v>
      </c>
      <c r="F293" s="43"/>
    </row>
    <row r="294" spans="1:6" x14ac:dyDescent="0.25">
      <c r="A294" s="45"/>
      <c r="B294" s="5" t="s">
        <v>14</v>
      </c>
      <c r="C294" s="5" t="s">
        <v>238</v>
      </c>
      <c r="D294" s="6" t="s">
        <v>120</v>
      </c>
      <c r="E294" s="14">
        <v>88.69</v>
      </c>
      <c r="F294" s="44"/>
    </row>
    <row r="295" spans="1:6" x14ac:dyDescent="0.25">
      <c r="A295" s="45" t="s">
        <v>241</v>
      </c>
      <c r="B295" s="41" t="s">
        <v>242</v>
      </c>
      <c r="C295" s="41"/>
      <c r="D295" s="41"/>
      <c r="E295" s="41"/>
      <c r="F295" s="41"/>
    </row>
    <row r="296" spans="1:6" x14ac:dyDescent="0.25">
      <c r="A296" s="45"/>
      <c r="B296" s="5" t="s">
        <v>9</v>
      </c>
      <c r="C296" s="5" t="s">
        <v>236</v>
      </c>
      <c r="D296" s="6" t="s">
        <v>120</v>
      </c>
      <c r="E296" s="14">
        <v>91.43</v>
      </c>
      <c r="F296" s="42">
        <f>IFERROR(IF(COUNTA(E296:E298)&lt;=2,MIN(E296:E298),MEDIAN(E296:E298)),0)</f>
        <v>65.099999999999994</v>
      </c>
    </row>
    <row r="297" spans="1:6" x14ac:dyDescent="0.25">
      <c r="A297" s="45"/>
      <c r="B297" s="5" t="s">
        <v>12</v>
      </c>
      <c r="C297" s="5" t="s">
        <v>237</v>
      </c>
      <c r="D297" s="6" t="s">
        <v>120</v>
      </c>
      <c r="E297" s="14">
        <v>65.099999999999994</v>
      </c>
      <c r="F297" s="43"/>
    </row>
    <row r="298" spans="1:6" x14ac:dyDescent="0.25">
      <c r="A298" s="45"/>
      <c r="B298" s="5" t="s">
        <v>14</v>
      </c>
      <c r="C298" s="5" t="s">
        <v>238</v>
      </c>
      <c r="D298" s="6" t="s">
        <v>120</v>
      </c>
      <c r="E298" s="14">
        <v>50.68</v>
      </c>
      <c r="F298" s="44"/>
    </row>
    <row r="299" spans="1:6" x14ac:dyDescent="0.25">
      <c r="A299" s="45" t="s">
        <v>243</v>
      </c>
      <c r="B299" s="69" t="s">
        <v>244</v>
      </c>
      <c r="C299" s="69"/>
      <c r="D299" s="69"/>
      <c r="E299" s="69"/>
      <c r="F299" s="69"/>
    </row>
    <row r="300" spans="1:6" x14ac:dyDescent="0.25">
      <c r="A300" s="45"/>
      <c r="B300" s="5" t="s">
        <v>9</v>
      </c>
      <c r="C300" s="22" t="s">
        <v>245</v>
      </c>
      <c r="D300" s="23" t="s">
        <v>52</v>
      </c>
      <c r="E300" s="24">
        <v>263.39999999999998</v>
      </c>
      <c r="F300" s="42">
        <f>IFERROR(IF(COUNTA(E300:E302)&lt;=2,MIN(E300:E302),MEDIAN(E300:E302)),0)</f>
        <v>271.61</v>
      </c>
    </row>
    <row r="301" spans="1:6" x14ac:dyDescent="0.25">
      <c r="A301" s="45"/>
      <c r="B301" s="5" t="s">
        <v>12</v>
      </c>
      <c r="C301" s="22" t="s">
        <v>246</v>
      </c>
      <c r="D301" s="23" t="s">
        <v>52</v>
      </c>
      <c r="E301" s="25">
        <v>297.13</v>
      </c>
      <c r="F301" s="43"/>
    </row>
    <row r="302" spans="1:6" x14ac:dyDescent="0.25">
      <c r="A302" s="45"/>
      <c r="B302" s="5" t="s">
        <v>14</v>
      </c>
      <c r="C302" s="22" t="s">
        <v>247</v>
      </c>
      <c r="D302" s="23" t="s">
        <v>52</v>
      </c>
      <c r="E302" s="25">
        <v>271.61</v>
      </c>
      <c r="F302" s="44"/>
    </row>
    <row r="303" spans="1:6" x14ac:dyDescent="0.25">
      <c r="A303" s="45" t="s">
        <v>248</v>
      </c>
      <c r="B303" s="69" t="s">
        <v>249</v>
      </c>
      <c r="C303" s="69"/>
      <c r="D303" s="69"/>
      <c r="E303" s="69"/>
      <c r="F303" s="69"/>
    </row>
    <row r="304" spans="1:6" x14ac:dyDescent="0.25">
      <c r="A304" s="45"/>
      <c r="B304" s="5" t="s">
        <v>9</v>
      </c>
      <c r="C304" s="22" t="s">
        <v>245</v>
      </c>
      <c r="D304" s="23" t="s">
        <v>120</v>
      </c>
      <c r="E304" s="24">
        <v>34.71</v>
      </c>
      <c r="F304" s="42">
        <f>IFERROR(IF(COUNTA(E304:E306)&lt;=2,MIN(E304:E306),MEDIAN(E304:E306)),0)</f>
        <v>41.48</v>
      </c>
    </row>
    <row r="305" spans="1:6" x14ac:dyDescent="0.25">
      <c r="A305" s="45"/>
      <c r="B305" s="5" t="s">
        <v>12</v>
      </c>
      <c r="C305" s="22" t="s">
        <v>246</v>
      </c>
      <c r="D305" s="23" t="s">
        <v>120</v>
      </c>
      <c r="E305" s="25">
        <v>43.63</v>
      </c>
      <c r="F305" s="43"/>
    </row>
    <row r="306" spans="1:6" x14ac:dyDescent="0.25">
      <c r="A306" s="45"/>
      <c r="B306" s="5" t="s">
        <v>14</v>
      </c>
      <c r="C306" s="22" t="s">
        <v>247</v>
      </c>
      <c r="D306" s="23" t="s">
        <v>120</v>
      </c>
      <c r="E306" s="25">
        <v>41.48</v>
      </c>
      <c r="F306" s="44"/>
    </row>
    <row r="307" spans="1:6" x14ac:dyDescent="0.25">
      <c r="A307" s="45" t="s">
        <v>250</v>
      </c>
      <c r="B307" s="41" t="s">
        <v>251</v>
      </c>
      <c r="C307" s="41"/>
      <c r="D307" s="41"/>
      <c r="E307" s="41"/>
      <c r="F307" s="41"/>
    </row>
    <row r="308" spans="1:6" x14ac:dyDescent="0.25">
      <c r="A308" s="45"/>
      <c r="B308" s="26" t="s">
        <v>9</v>
      </c>
      <c r="C308" s="10" t="s">
        <v>18</v>
      </c>
      <c r="D308" s="11" t="s">
        <v>19</v>
      </c>
      <c r="E308" s="12">
        <v>585</v>
      </c>
      <c r="F308" s="42">
        <f>IFERROR(IF(COUNTA(E308:E310)&lt;=2,MIN(E308:E310),MEDIAN(E308:E310)),0)</f>
        <v>585</v>
      </c>
    </row>
    <row r="309" spans="1:6" x14ac:dyDescent="0.25">
      <c r="A309" s="45"/>
      <c r="B309" s="27" t="s">
        <v>12</v>
      </c>
      <c r="C309" s="10"/>
      <c r="D309" s="11" t="s">
        <v>19</v>
      </c>
      <c r="E309" s="12"/>
      <c r="F309" s="43"/>
    </row>
    <row r="310" spans="1:6" x14ac:dyDescent="0.25">
      <c r="A310" s="45"/>
      <c r="B310" s="27" t="s">
        <v>14</v>
      </c>
      <c r="C310" s="10"/>
      <c r="D310" s="11"/>
      <c r="E310" s="12"/>
      <c r="F310" s="44"/>
    </row>
    <row r="311" spans="1:6" x14ac:dyDescent="0.25">
      <c r="A311" s="47" t="s">
        <v>252</v>
      </c>
      <c r="B311" s="41" t="s">
        <v>253</v>
      </c>
      <c r="C311" s="41"/>
      <c r="D311" s="41"/>
      <c r="E311" s="41"/>
      <c r="F311" s="41"/>
    </row>
    <row r="312" spans="1:6" x14ac:dyDescent="0.25">
      <c r="A312" s="47"/>
      <c r="B312" s="26" t="s">
        <v>9</v>
      </c>
      <c r="C312" s="28" t="s">
        <v>254</v>
      </c>
      <c r="D312" s="11" t="s">
        <v>19</v>
      </c>
      <c r="E312" s="12">
        <v>129</v>
      </c>
      <c r="F312" s="42">
        <f>IFERROR(IF(COUNTA(E312:E314)&lt;=2,MIN(E312:E314),MEDIAN(E312:E314)),0)</f>
        <v>126.9</v>
      </c>
    </row>
    <row r="313" spans="1:6" x14ac:dyDescent="0.25">
      <c r="A313" s="47"/>
      <c r="B313" s="27" t="s">
        <v>12</v>
      </c>
      <c r="C313" s="28" t="s">
        <v>232</v>
      </c>
      <c r="D313" s="11" t="s">
        <v>19</v>
      </c>
      <c r="E313" s="12">
        <f>253.8/2</f>
        <v>126.9</v>
      </c>
      <c r="F313" s="43"/>
    </row>
    <row r="314" spans="1:6" x14ac:dyDescent="0.25">
      <c r="A314" s="47"/>
      <c r="B314" s="27" t="s">
        <v>14</v>
      </c>
      <c r="C314" s="28" t="s">
        <v>255</v>
      </c>
      <c r="D314" s="11" t="s">
        <v>19</v>
      </c>
      <c r="E314" s="12">
        <v>104.9</v>
      </c>
      <c r="F314" s="44"/>
    </row>
    <row r="315" spans="1:6" x14ac:dyDescent="0.25">
      <c r="A315" s="45" t="s">
        <v>256</v>
      </c>
      <c r="B315" s="41" t="s">
        <v>257</v>
      </c>
      <c r="C315" s="41"/>
      <c r="D315" s="41"/>
      <c r="E315" s="41"/>
      <c r="F315" s="41"/>
    </row>
    <row r="316" spans="1:6" x14ac:dyDescent="0.25">
      <c r="A316" s="45"/>
      <c r="B316" s="26" t="s">
        <v>9</v>
      </c>
      <c r="C316" s="28" t="s">
        <v>34</v>
      </c>
      <c r="D316" s="11" t="s">
        <v>19</v>
      </c>
      <c r="E316" s="12">
        <v>939</v>
      </c>
      <c r="F316" s="42">
        <f>IFERROR(IF(COUNTA(E316:E318)&lt;=2,MIN(E316:E318),MEDIAN(E316:E318)),0)</f>
        <v>697.9</v>
      </c>
    </row>
    <row r="317" spans="1:6" x14ac:dyDescent="0.25">
      <c r="A317" s="45"/>
      <c r="B317" s="27" t="s">
        <v>12</v>
      </c>
      <c r="C317" s="28" t="s">
        <v>258</v>
      </c>
      <c r="D317" s="11" t="s">
        <v>19</v>
      </c>
      <c r="E317" s="12">
        <f>1393.2/2</f>
        <v>696.6</v>
      </c>
      <c r="F317" s="43"/>
    </row>
    <row r="318" spans="1:6" x14ac:dyDescent="0.25">
      <c r="A318" s="45"/>
      <c r="B318" s="27" t="s">
        <v>14</v>
      </c>
      <c r="C318" s="28" t="s">
        <v>255</v>
      </c>
      <c r="D318" s="11" t="s">
        <v>19</v>
      </c>
      <c r="E318" s="12">
        <v>697.9</v>
      </c>
      <c r="F318" s="44"/>
    </row>
    <row r="319" spans="1:6" x14ac:dyDescent="0.25">
      <c r="A319" s="57" t="s">
        <v>259</v>
      </c>
      <c r="B319" s="58"/>
      <c r="C319" s="58"/>
      <c r="D319" s="58"/>
      <c r="E319" s="58"/>
      <c r="F319" s="59"/>
    </row>
    <row r="320" spans="1:6" x14ac:dyDescent="0.25">
      <c r="A320" s="60"/>
      <c r="B320" s="61"/>
      <c r="C320" s="61"/>
      <c r="D320" s="61"/>
      <c r="E320" s="61"/>
      <c r="F320" s="62"/>
    </row>
    <row r="321" spans="1:6" x14ac:dyDescent="0.25">
      <c r="A321" s="45" t="s">
        <v>260</v>
      </c>
      <c r="B321" s="41" t="s">
        <v>261</v>
      </c>
      <c r="C321" s="41"/>
      <c r="D321" s="41"/>
      <c r="E321" s="41"/>
      <c r="F321" s="41"/>
    </row>
    <row r="322" spans="1:6" x14ac:dyDescent="0.25">
      <c r="A322" s="45"/>
      <c r="B322" s="63" t="s">
        <v>262</v>
      </c>
      <c r="C322" s="63" t="s">
        <v>126</v>
      </c>
      <c r="D322" s="63" t="s">
        <v>120</v>
      </c>
      <c r="E322" s="66">
        <f>6.14</f>
        <v>6.14</v>
      </c>
      <c r="F322" s="42">
        <f>IFERROR(IF(COUNTA(E322:E324)&lt;=2,MIN(E322:E324),MEDIAN(E322:E324)),0)</f>
        <v>6.14</v>
      </c>
    </row>
    <row r="323" spans="1:6" x14ac:dyDescent="0.25">
      <c r="A323" s="45"/>
      <c r="B323" s="64"/>
      <c r="C323" s="64"/>
      <c r="D323" s="64"/>
      <c r="E323" s="67"/>
      <c r="F323" s="43"/>
    </row>
    <row r="324" spans="1:6" x14ac:dyDescent="0.25">
      <c r="A324" s="45"/>
      <c r="B324" s="65"/>
      <c r="C324" s="65"/>
      <c r="D324" s="65"/>
      <c r="E324" s="68"/>
      <c r="F324" s="44"/>
    </row>
    <row r="325" spans="1:6" x14ac:dyDescent="0.25">
      <c r="A325" s="45" t="s">
        <v>263</v>
      </c>
      <c r="B325" s="51" t="s">
        <v>264</v>
      </c>
      <c r="C325" s="52"/>
      <c r="D325" s="52"/>
      <c r="E325" s="52"/>
      <c r="F325" s="53"/>
    </row>
    <row r="326" spans="1:6" x14ac:dyDescent="0.25">
      <c r="A326" s="45"/>
      <c r="B326" s="26" t="s">
        <v>9</v>
      </c>
      <c r="C326" s="5" t="s">
        <v>265</v>
      </c>
      <c r="D326" s="6" t="s">
        <v>19</v>
      </c>
      <c r="E326" s="14">
        <v>59875</v>
      </c>
      <c r="F326" s="42">
        <f>MIN(E326:E328)</f>
        <v>52405</v>
      </c>
    </row>
    <row r="327" spans="1:6" x14ac:dyDescent="0.25">
      <c r="A327" s="45"/>
      <c r="B327" s="27" t="s">
        <v>12</v>
      </c>
      <c r="C327" s="5" t="s">
        <v>266</v>
      </c>
      <c r="D327" s="6" t="s">
        <v>19</v>
      </c>
      <c r="E327" s="14">
        <v>52405</v>
      </c>
      <c r="F327" s="43"/>
    </row>
    <row r="328" spans="1:6" ht="22.5" x14ac:dyDescent="0.25">
      <c r="A328" s="45"/>
      <c r="B328" s="27" t="s">
        <v>14</v>
      </c>
      <c r="C328" s="5" t="s">
        <v>267</v>
      </c>
      <c r="D328" s="6" t="s">
        <v>19</v>
      </c>
      <c r="E328" s="12">
        <v>52500</v>
      </c>
      <c r="F328" s="44"/>
    </row>
    <row r="329" spans="1:6" x14ac:dyDescent="0.25">
      <c r="A329" s="45" t="s">
        <v>268</v>
      </c>
      <c r="B329" s="51" t="s">
        <v>269</v>
      </c>
      <c r="C329" s="52"/>
      <c r="D329" s="52"/>
      <c r="E329" s="52"/>
      <c r="F329" s="53"/>
    </row>
    <row r="330" spans="1:6" x14ac:dyDescent="0.25">
      <c r="A330" s="45"/>
      <c r="B330" s="26" t="s">
        <v>9</v>
      </c>
      <c r="C330" s="5" t="s">
        <v>265</v>
      </c>
      <c r="D330" s="6" t="s">
        <v>19</v>
      </c>
      <c r="E330" s="14">
        <v>42910</v>
      </c>
      <c r="F330" s="42">
        <f>MIN(E330:E332)</f>
        <v>31356</v>
      </c>
    </row>
    <row r="331" spans="1:6" x14ac:dyDescent="0.25">
      <c r="A331" s="45"/>
      <c r="B331" s="27" t="s">
        <v>12</v>
      </c>
      <c r="C331" s="5" t="s">
        <v>270</v>
      </c>
      <c r="D331" s="6" t="s">
        <v>19</v>
      </c>
      <c r="E331" s="12">
        <v>33702.9</v>
      </c>
      <c r="F331" s="43"/>
    </row>
    <row r="332" spans="1:6" x14ac:dyDescent="0.25">
      <c r="A332" s="45"/>
      <c r="B332" s="27" t="s">
        <v>14</v>
      </c>
      <c r="C332" s="5" t="s">
        <v>271</v>
      </c>
      <c r="D332" s="6" t="s">
        <v>19</v>
      </c>
      <c r="E332" s="12">
        <v>31356</v>
      </c>
      <c r="F332" s="44"/>
    </row>
    <row r="333" spans="1:6" x14ac:dyDescent="0.25">
      <c r="A333" s="45" t="s">
        <v>272</v>
      </c>
      <c r="B333" s="51" t="s">
        <v>273</v>
      </c>
      <c r="C333" s="52"/>
      <c r="D333" s="52"/>
      <c r="E333" s="52"/>
      <c r="F333" s="53"/>
    </row>
    <row r="334" spans="1:6" x14ac:dyDescent="0.25">
      <c r="A334" s="45"/>
      <c r="B334" s="26" t="s">
        <v>9</v>
      </c>
      <c r="C334" s="5" t="s">
        <v>265</v>
      </c>
      <c r="D334" s="6" t="s">
        <v>19</v>
      </c>
      <c r="E334" s="14">
        <v>43.3</v>
      </c>
      <c r="F334" s="42">
        <f>IFERROR(IF(COUNTA(E334:E336)&lt;=2,MIN(E334:E336),MEDIAN(E334:E336)),0)</f>
        <v>68</v>
      </c>
    </row>
    <row r="335" spans="1:6" x14ac:dyDescent="0.25">
      <c r="A335" s="45"/>
      <c r="B335" s="27" t="s">
        <v>12</v>
      </c>
      <c r="C335" s="5" t="s">
        <v>274</v>
      </c>
      <c r="D335" s="6" t="s">
        <v>19</v>
      </c>
      <c r="E335" s="14">
        <v>70</v>
      </c>
      <c r="F335" s="43"/>
    </row>
    <row r="336" spans="1:6" x14ac:dyDescent="0.25">
      <c r="A336" s="45"/>
      <c r="B336" s="27" t="s">
        <v>14</v>
      </c>
      <c r="C336" s="5" t="s">
        <v>275</v>
      </c>
      <c r="D336" s="6" t="s">
        <v>19</v>
      </c>
      <c r="E336" s="14">
        <v>68</v>
      </c>
      <c r="F336" s="44"/>
    </row>
    <row r="337" spans="1:6" x14ac:dyDescent="0.25">
      <c r="A337" s="45" t="s">
        <v>276</v>
      </c>
      <c r="B337" s="51" t="s">
        <v>277</v>
      </c>
      <c r="C337" s="52"/>
      <c r="D337" s="52"/>
      <c r="E337" s="52"/>
      <c r="F337" s="53"/>
    </row>
    <row r="338" spans="1:6" x14ac:dyDescent="0.25">
      <c r="A338" s="45"/>
      <c r="B338" s="26" t="s">
        <v>9</v>
      </c>
      <c r="C338" s="5" t="s">
        <v>265</v>
      </c>
      <c r="D338" s="6" t="s">
        <v>19</v>
      </c>
      <c r="E338" s="14">
        <v>2480</v>
      </c>
      <c r="F338" s="42">
        <f>IFERROR(IF(COUNTA(E338:E340)&lt;=2,MIN(E338:E340),MEDIAN(E338:E340)),0)</f>
        <v>2530</v>
      </c>
    </row>
    <row r="339" spans="1:6" x14ac:dyDescent="0.25">
      <c r="A339" s="45"/>
      <c r="B339" s="27" t="s">
        <v>12</v>
      </c>
      <c r="C339" s="5" t="s">
        <v>275</v>
      </c>
      <c r="D339" s="6" t="s">
        <v>19</v>
      </c>
      <c r="E339" s="14">
        <v>3625</v>
      </c>
      <c r="F339" s="43"/>
    </row>
    <row r="340" spans="1:6" x14ac:dyDescent="0.25">
      <c r="A340" s="45"/>
      <c r="B340" s="27" t="s">
        <v>14</v>
      </c>
      <c r="C340" s="5" t="s">
        <v>271</v>
      </c>
      <c r="D340" s="6" t="s">
        <v>19</v>
      </c>
      <c r="E340" s="14">
        <v>2530</v>
      </c>
      <c r="F340" s="44"/>
    </row>
    <row r="341" spans="1:6" x14ac:dyDescent="0.25">
      <c r="A341" s="45" t="s">
        <v>278</v>
      </c>
      <c r="B341" s="51" t="s">
        <v>279</v>
      </c>
      <c r="C341" s="52"/>
      <c r="D341" s="52"/>
      <c r="E341" s="52"/>
      <c r="F341" s="53"/>
    </row>
    <row r="342" spans="1:6" x14ac:dyDescent="0.25">
      <c r="A342" s="45"/>
      <c r="B342" s="26" t="s">
        <v>9</v>
      </c>
      <c r="C342" s="5" t="s">
        <v>265</v>
      </c>
      <c r="D342" s="6" t="s">
        <v>19</v>
      </c>
      <c r="E342" s="14">
        <v>143</v>
      </c>
      <c r="F342" s="42">
        <f>IFERROR(IF(COUNTA(E342:E344)&lt;=2,MIN(E342:E344),MEDIAN(E342:E344)),0)</f>
        <v>143</v>
      </c>
    </row>
    <row r="343" spans="1:6" x14ac:dyDescent="0.25">
      <c r="A343" s="45"/>
      <c r="B343" s="27" t="s">
        <v>12</v>
      </c>
      <c r="C343" s="8" t="s">
        <v>275</v>
      </c>
      <c r="D343" s="15" t="s">
        <v>19</v>
      </c>
      <c r="E343" s="9">
        <v>195</v>
      </c>
      <c r="F343" s="43"/>
    </row>
    <row r="344" spans="1:6" x14ac:dyDescent="0.25">
      <c r="A344" s="45"/>
      <c r="B344" s="27" t="s">
        <v>14</v>
      </c>
      <c r="C344" s="5"/>
      <c r="D344" s="6" t="s">
        <v>19</v>
      </c>
      <c r="E344" s="14"/>
      <c r="F344" s="44"/>
    </row>
    <row r="345" spans="1:6" x14ac:dyDescent="0.25">
      <c r="A345" s="45" t="s">
        <v>280</v>
      </c>
      <c r="B345" s="51" t="s">
        <v>281</v>
      </c>
      <c r="C345" s="52"/>
      <c r="D345" s="52"/>
      <c r="E345" s="52"/>
      <c r="F345" s="53"/>
    </row>
    <row r="346" spans="1:6" x14ac:dyDescent="0.25">
      <c r="A346" s="45"/>
      <c r="B346" s="26" t="s">
        <v>9</v>
      </c>
      <c r="C346" s="5" t="s">
        <v>265</v>
      </c>
      <c r="D346" s="6" t="s">
        <v>19</v>
      </c>
      <c r="E346" s="14">
        <v>730</v>
      </c>
      <c r="F346" s="42">
        <f>IFERROR(IF(COUNTA(E346:E348)&lt;=2,MIN(E346:E348),MEDIAN(E346:E348)),0)</f>
        <v>730</v>
      </c>
    </row>
    <row r="347" spans="1:6" x14ac:dyDescent="0.25">
      <c r="A347" s="45"/>
      <c r="B347" s="27" t="s">
        <v>12</v>
      </c>
      <c r="C347" s="5"/>
      <c r="D347" s="6" t="s">
        <v>19</v>
      </c>
      <c r="E347" s="14"/>
      <c r="F347" s="43"/>
    </row>
    <row r="348" spans="1:6" x14ac:dyDescent="0.25">
      <c r="A348" s="45"/>
      <c r="B348" s="27" t="s">
        <v>14</v>
      </c>
      <c r="C348" s="5"/>
      <c r="D348" s="6" t="s">
        <v>19</v>
      </c>
      <c r="E348" s="14"/>
      <c r="F348" s="44"/>
    </row>
    <row r="349" spans="1:6" x14ac:dyDescent="0.25">
      <c r="A349" s="45" t="s">
        <v>282</v>
      </c>
      <c r="B349" s="51" t="s">
        <v>283</v>
      </c>
      <c r="C349" s="52"/>
      <c r="D349" s="52"/>
      <c r="E349" s="52"/>
      <c r="F349" s="53"/>
    </row>
    <row r="350" spans="1:6" x14ac:dyDescent="0.25">
      <c r="A350" s="45"/>
      <c r="B350" s="26" t="s">
        <v>9</v>
      </c>
      <c r="C350" s="5" t="s">
        <v>265</v>
      </c>
      <c r="D350" s="6" t="s">
        <v>19</v>
      </c>
      <c r="E350" s="14">
        <v>39</v>
      </c>
      <c r="F350" s="42">
        <f>IFERROR(IF(COUNTA(E350:E352)&lt;=2,MIN(E350:E352),MEDIAN(E350:E352)),0)</f>
        <v>36.9</v>
      </c>
    </row>
    <row r="351" spans="1:6" x14ac:dyDescent="0.25">
      <c r="A351" s="45"/>
      <c r="B351" s="27" t="s">
        <v>12</v>
      </c>
      <c r="C351" s="5" t="s">
        <v>284</v>
      </c>
      <c r="D351" s="6" t="s">
        <v>19</v>
      </c>
      <c r="E351" s="14">
        <v>36.9</v>
      </c>
      <c r="F351" s="43"/>
    </row>
    <row r="352" spans="1:6" x14ac:dyDescent="0.25">
      <c r="A352" s="45"/>
      <c r="B352" s="27" t="s">
        <v>14</v>
      </c>
      <c r="C352" s="5" t="s">
        <v>275</v>
      </c>
      <c r="D352" s="6" t="s">
        <v>19</v>
      </c>
      <c r="E352" s="14">
        <v>33.700000000000003</v>
      </c>
      <c r="F352" s="44"/>
    </row>
    <row r="353" spans="1:6" x14ac:dyDescent="0.25">
      <c r="A353" s="47" t="s">
        <v>285</v>
      </c>
      <c r="B353" s="48" t="s">
        <v>286</v>
      </c>
      <c r="C353" s="49"/>
      <c r="D353" s="49"/>
      <c r="E353" s="49"/>
      <c r="F353" s="50"/>
    </row>
    <row r="354" spans="1:6" x14ac:dyDescent="0.25">
      <c r="A354" s="47"/>
      <c r="B354" s="29" t="s">
        <v>9</v>
      </c>
      <c r="C354" s="8" t="s">
        <v>265</v>
      </c>
      <c r="D354" s="15" t="s">
        <v>19</v>
      </c>
      <c r="E354" s="9">
        <v>250</v>
      </c>
      <c r="F354" s="54">
        <f>IFERROR(IF(COUNTA(E354:E356)&lt;=2,MIN(E354:E356),MEDIAN(E354:E356)),0)</f>
        <v>250</v>
      </c>
    </row>
    <row r="355" spans="1:6" x14ac:dyDescent="0.25">
      <c r="A355" s="47"/>
      <c r="B355" s="30" t="s">
        <v>12</v>
      </c>
      <c r="C355" s="8"/>
      <c r="D355" s="15" t="s">
        <v>19</v>
      </c>
      <c r="E355" s="9"/>
      <c r="F355" s="55"/>
    </row>
    <row r="356" spans="1:6" x14ac:dyDescent="0.25">
      <c r="A356" s="47"/>
      <c r="B356" s="30" t="s">
        <v>14</v>
      </c>
      <c r="C356" s="8"/>
      <c r="D356" s="15" t="s">
        <v>19</v>
      </c>
      <c r="E356" s="9"/>
      <c r="F356" s="56"/>
    </row>
    <row r="357" spans="1:6" x14ac:dyDescent="0.25">
      <c r="A357" s="47" t="s">
        <v>287</v>
      </c>
      <c r="B357" s="48" t="s">
        <v>288</v>
      </c>
      <c r="C357" s="49"/>
      <c r="D357" s="49"/>
      <c r="E357" s="49"/>
      <c r="F357" s="50"/>
    </row>
    <row r="358" spans="1:6" x14ac:dyDescent="0.25">
      <c r="A358" s="47"/>
      <c r="B358" s="29" t="s">
        <v>9</v>
      </c>
      <c r="C358" s="8" t="s">
        <v>265</v>
      </c>
      <c r="D358" s="15" t="s">
        <v>19</v>
      </c>
      <c r="E358" s="9">
        <v>750</v>
      </c>
      <c r="F358" s="54">
        <f>IFERROR(IF(COUNTA(E358:E360)&lt;=2,MIN(E358:E360),MEDIAN(E358:E360)),0)</f>
        <v>750</v>
      </c>
    </row>
    <row r="359" spans="1:6" x14ac:dyDescent="0.25">
      <c r="A359" s="47"/>
      <c r="B359" s="30" t="s">
        <v>12</v>
      </c>
      <c r="C359" s="8"/>
      <c r="D359" s="15" t="s">
        <v>19</v>
      </c>
      <c r="E359" s="9"/>
      <c r="F359" s="55"/>
    </row>
    <row r="360" spans="1:6" x14ac:dyDescent="0.25">
      <c r="A360" s="47"/>
      <c r="B360" s="30" t="s">
        <v>14</v>
      </c>
      <c r="C360" s="8"/>
      <c r="D360" s="15" t="s">
        <v>19</v>
      </c>
      <c r="E360" s="9"/>
      <c r="F360" s="56"/>
    </row>
    <row r="361" spans="1:6" x14ac:dyDescent="0.25">
      <c r="A361" s="47" t="s">
        <v>289</v>
      </c>
      <c r="B361" s="48" t="s">
        <v>290</v>
      </c>
      <c r="C361" s="49"/>
      <c r="D361" s="49"/>
      <c r="E361" s="49"/>
      <c r="F361" s="50"/>
    </row>
    <row r="362" spans="1:6" x14ac:dyDescent="0.25">
      <c r="A362" s="47"/>
      <c r="B362" s="29" t="s">
        <v>9</v>
      </c>
      <c r="C362" s="8" t="s">
        <v>291</v>
      </c>
      <c r="D362" s="15" t="s">
        <v>19</v>
      </c>
      <c r="E362" s="31">
        <v>154.88</v>
      </c>
      <c r="F362" s="54">
        <f>IFERROR(IF(COUNTA(E362:E364)&lt;=2,MIN(E362:E364),MEDIAN(E362:E364)),0)</f>
        <v>154.88</v>
      </c>
    </row>
    <row r="363" spans="1:6" x14ac:dyDescent="0.25">
      <c r="A363" s="47"/>
      <c r="B363" s="30" t="s">
        <v>12</v>
      </c>
      <c r="C363" s="8"/>
      <c r="D363" s="15" t="s">
        <v>19</v>
      </c>
      <c r="E363" s="31"/>
      <c r="F363" s="55"/>
    </row>
    <row r="364" spans="1:6" x14ac:dyDescent="0.25">
      <c r="A364" s="47"/>
      <c r="B364" s="30" t="s">
        <v>14</v>
      </c>
      <c r="C364" s="8"/>
      <c r="D364" s="15" t="s">
        <v>19</v>
      </c>
      <c r="E364" s="9"/>
      <c r="F364" s="56"/>
    </row>
    <row r="365" spans="1:6" x14ac:dyDescent="0.25">
      <c r="A365" s="45" t="s">
        <v>292</v>
      </c>
      <c r="B365" s="51" t="s">
        <v>293</v>
      </c>
      <c r="C365" s="52"/>
      <c r="D365" s="52"/>
      <c r="E365" s="52"/>
      <c r="F365" s="53"/>
    </row>
    <row r="366" spans="1:6" x14ac:dyDescent="0.25">
      <c r="A366" s="45"/>
      <c r="B366" s="26" t="s">
        <v>9</v>
      </c>
      <c r="C366" s="5" t="s">
        <v>265</v>
      </c>
      <c r="D366" s="6" t="s">
        <v>19</v>
      </c>
      <c r="E366" s="14">
        <v>46.4</v>
      </c>
      <c r="F366" s="42">
        <f>IFERROR(IF(COUNTA(E366:E368)&lt;=2,MIN(E366:E368),MEDIAN(E366:E368)),0)</f>
        <v>46.4</v>
      </c>
    </row>
    <row r="367" spans="1:6" x14ac:dyDescent="0.25">
      <c r="A367" s="45"/>
      <c r="B367" s="27" t="s">
        <v>12</v>
      </c>
      <c r="C367" s="5" t="s">
        <v>294</v>
      </c>
      <c r="D367" s="6" t="s">
        <v>19</v>
      </c>
      <c r="E367" s="14">
        <v>16</v>
      </c>
      <c r="F367" s="43"/>
    </row>
    <row r="368" spans="1:6" x14ac:dyDescent="0.25">
      <c r="A368" s="45"/>
      <c r="B368" s="27" t="s">
        <v>14</v>
      </c>
      <c r="C368" s="5" t="s">
        <v>275</v>
      </c>
      <c r="D368" s="6" t="s">
        <v>19</v>
      </c>
      <c r="E368" s="14">
        <v>63</v>
      </c>
      <c r="F368" s="44"/>
    </row>
    <row r="369" spans="1:6" x14ac:dyDescent="0.25">
      <c r="A369" s="45" t="s">
        <v>295</v>
      </c>
      <c r="B369" s="51" t="s">
        <v>296</v>
      </c>
      <c r="C369" s="52"/>
      <c r="D369" s="52"/>
      <c r="E369" s="52"/>
      <c r="F369" s="53"/>
    </row>
    <row r="370" spans="1:6" x14ac:dyDescent="0.25">
      <c r="A370" s="45"/>
      <c r="B370" s="26" t="s">
        <v>9</v>
      </c>
      <c r="C370" s="5" t="s">
        <v>265</v>
      </c>
      <c r="D370" s="6" t="s">
        <v>19</v>
      </c>
      <c r="E370" s="14">
        <v>46.4</v>
      </c>
      <c r="F370" s="42">
        <f>IFERROR(IF(COUNTA(E370:E372)&lt;=2,MIN(E370:E372),MEDIAN(E370:E372)),0)</f>
        <v>46.4</v>
      </c>
    </row>
    <row r="371" spans="1:6" x14ac:dyDescent="0.25">
      <c r="A371" s="45"/>
      <c r="B371" s="27" t="s">
        <v>12</v>
      </c>
      <c r="C371" s="5" t="s">
        <v>275</v>
      </c>
      <c r="D371" s="6" t="s">
        <v>19</v>
      </c>
      <c r="E371" s="14">
        <v>49</v>
      </c>
      <c r="F371" s="43"/>
    </row>
    <row r="372" spans="1:6" x14ac:dyDescent="0.25">
      <c r="A372" s="45"/>
      <c r="B372" s="27" t="s">
        <v>14</v>
      </c>
      <c r="C372" s="5"/>
      <c r="D372" s="6"/>
      <c r="E372" s="14"/>
      <c r="F372" s="44"/>
    </row>
    <row r="373" spans="1:6" x14ac:dyDescent="0.25">
      <c r="A373" s="45" t="s">
        <v>297</v>
      </c>
      <c r="B373" s="48" t="s">
        <v>298</v>
      </c>
      <c r="C373" s="49"/>
      <c r="D373" s="49"/>
      <c r="E373" s="49"/>
      <c r="F373" s="50"/>
    </row>
    <row r="374" spans="1:6" x14ac:dyDescent="0.25">
      <c r="A374" s="45"/>
      <c r="B374" s="26" t="s">
        <v>9</v>
      </c>
      <c r="C374" s="5" t="s">
        <v>265</v>
      </c>
      <c r="D374" s="6" t="s">
        <v>19</v>
      </c>
      <c r="E374" s="14">
        <v>721</v>
      </c>
      <c r="F374" s="42">
        <f>IFERROR(IF(COUNTA(E374:E376)&lt;=2,MIN(E374:E376),MEDIAN(E374:E376)),0)</f>
        <v>721</v>
      </c>
    </row>
    <row r="375" spans="1:6" x14ac:dyDescent="0.25">
      <c r="A375" s="45"/>
      <c r="B375" s="27" t="s">
        <v>12</v>
      </c>
      <c r="C375" s="5" t="s">
        <v>299</v>
      </c>
      <c r="D375" s="6" t="s">
        <v>19</v>
      </c>
      <c r="E375" s="14">
        <v>592.59</v>
      </c>
      <c r="F375" s="43"/>
    </row>
    <row r="376" spans="1:6" x14ac:dyDescent="0.25">
      <c r="A376" s="45"/>
      <c r="B376" s="27" t="s">
        <v>14</v>
      </c>
      <c r="C376" s="5" t="s">
        <v>275</v>
      </c>
      <c r="D376" s="6" t="s">
        <v>19</v>
      </c>
      <c r="E376" s="14">
        <v>850</v>
      </c>
      <c r="F376" s="44"/>
    </row>
    <row r="377" spans="1:6" x14ac:dyDescent="0.25">
      <c r="A377" s="45" t="s">
        <v>300</v>
      </c>
      <c r="B377" s="51" t="s">
        <v>301</v>
      </c>
      <c r="C377" s="52"/>
      <c r="D377" s="52"/>
      <c r="E377" s="52"/>
      <c r="F377" s="53"/>
    </row>
    <row r="378" spans="1:6" x14ac:dyDescent="0.25">
      <c r="A378" s="45"/>
      <c r="B378" s="26" t="s">
        <v>9</v>
      </c>
      <c r="C378" s="5" t="s">
        <v>302</v>
      </c>
      <c r="D378" s="6" t="s">
        <v>19</v>
      </c>
      <c r="E378" s="14">
        <v>41757.07</v>
      </c>
      <c r="F378" s="42">
        <f>IFERROR(IF(COUNTA(E378:E380)&lt;=2,MIN(E378:E380),MEDIAN(E378:E380)),0)</f>
        <v>41757.07</v>
      </c>
    </row>
    <row r="379" spans="1:6" x14ac:dyDescent="0.25">
      <c r="A379" s="45"/>
      <c r="B379" s="27" t="s">
        <v>12</v>
      </c>
      <c r="C379" s="5" t="s">
        <v>303</v>
      </c>
      <c r="D379" s="6" t="s">
        <v>19</v>
      </c>
      <c r="E379" s="14">
        <v>91293.64</v>
      </c>
      <c r="F379" s="43"/>
    </row>
    <row r="380" spans="1:6" x14ac:dyDescent="0.25">
      <c r="A380" s="45"/>
      <c r="B380" s="27" t="s">
        <v>14</v>
      </c>
      <c r="C380" s="5"/>
      <c r="D380" s="6"/>
      <c r="E380" s="14"/>
      <c r="F380" s="44"/>
    </row>
    <row r="381" spans="1:6" x14ac:dyDescent="0.25">
      <c r="A381" s="45" t="s">
        <v>304</v>
      </c>
      <c r="B381" s="41" t="s">
        <v>305</v>
      </c>
      <c r="C381" s="41"/>
      <c r="D381" s="41"/>
      <c r="E381" s="41"/>
      <c r="F381" s="41"/>
    </row>
    <row r="382" spans="1:6" x14ac:dyDescent="0.25">
      <c r="A382" s="45"/>
      <c r="B382" s="26" t="s">
        <v>9</v>
      </c>
      <c r="C382" s="5" t="s">
        <v>302</v>
      </c>
      <c r="D382" s="6" t="s">
        <v>19</v>
      </c>
      <c r="E382" s="14">
        <v>51087.71</v>
      </c>
      <c r="F382" s="42">
        <f>IFERROR(IF(COUNTA(E382:E384)&lt;=2,MIN(E382:E384),MEDIAN(E382:E384)),0)</f>
        <v>51087.71</v>
      </c>
    </row>
    <row r="383" spans="1:6" x14ac:dyDescent="0.25">
      <c r="A383" s="45"/>
      <c r="B383" s="27" t="s">
        <v>12</v>
      </c>
      <c r="C383" s="5" t="s">
        <v>303</v>
      </c>
      <c r="D383" s="6" t="s">
        <v>19</v>
      </c>
      <c r="E383" s="14">
        <v>91293.64</v>
      </c>
      <c r="F383" s="43"/>
    </row>
    <row r="384" spans="1:6" x14ac:dyDescent="0.25">
      <c r="A384" s="45"/>
      <c r="B384" s="27" t="s">
        <v>14</v>
      </c>
      <c r="C384" s="5"/>
      <c r="D384" s="6"/>
      <c r="E384" s="14"/>
      <c r="F384" s="44"/>
    </row>
    <row r="385" spans="1:6" x14ac:dyDescent="0.25">
      <c r="A385" s="45" t="s">
        <v>306</v>
      </c>
      <c r="B385" s="51" t="s">
        <v>307</v>
      </c>
      <c r="C385" s="52"/>
      <c r="D385" s="52"/>
      <c r="E385" s="52"/>
      <c r="F385" s="53"/>
    </row>
    <row r="386" spans="1:6" x14ac:dyDescent="0.25">
      <c r="A386" s="45"/>
      <c r="B386" s="26" t="s">
        <v>9</v>
      </c>
      <c r="C386" s="5" t="s">
        <v>265</v>
      </c>
      <c r="D386" s="6" t="s">
        <v>19</v>
      </c>
      <c r="E386" s="14">
        <v>320</v>
      </c>
      <c r="F386" s="42">
        <f>IFERROR(IF(COUNTA(E386:E388)&lt;=2,MIN(E386:E388),MEDIAN(E386:E388)),0)</f>
        <v>320</v>
      </c>
    </row>
    <row r="387" spans="1:6" x14ac:dyDescent="0.25">
      <c r="A387" s="45"/>
      <c r="B387" s="27" t="s">
        <v>12</v>
      </c>
      <c r="C387" s="5"/>
      <c r="D387" s="6" t="s">
        <v>19</v>
      </c>
      <c r="E387" s="14"/>
      <c r="F387" s="43"/>
    </row>
    <row r="388" spans="1:6" x14ac:dyDescent="0.25">
      <c r="A388" s="45"/>
      <c r="B388" s="27" t="s">
        <v>14</v>
      </c>
      <c r="C388" s="5"/>
      <c r="D388" s="6" t="s">
        <v>19</v>
      </c>
      <c r="E388" s="14"/>
      <c r="F388" s="44"/>
    </row>
    <row r="389" spans="1:6" x14ac:dyDescent="0.25">
      <c r="A389" s="45" t="s">
        <v>308</v>
      </c>
      <c r="B389" s="41" t="s">
        <v>309</v>
      </c>
      <c r="C389" s="41"/>
      <c r="D389" s="41"/>
      <c r="E389" s="41"/>
      <c r="F389" s="41"/>
    </row>
    <row r="390" spans="1:6" x14ac:dyDescent="0.25">
      <c r="A390" s="45"/>
      <c r="B390" s="26" t="s">
        <v>9</v>
      </c>
      <c r="C390" s="17" t="s">
        <v>265</v>
      </c>
      <c r="D390" s="18" t="s">
        <v>19</v>
      </c>
      <c r="E390" s="32">
        <v>37</v>
      </c>
      <c r="F390" s="42">
        <f>IFERROR(IF(COUNTA(E390:E392)&lt;=2,MIN(E390:E392),MEDIAN(E390:E392)),0)</f>
        <v>37</v>
      </c>
    </row>
    <row r="391" spans="1:6" x14ac:dyDescent="0.25">
      <c r="A391" s="45"/>
      <c r="B391" s="27" t="s">
        <v>12</v>
      </c>
      <c r="C391" s="8"/>
      <c r="D391" s="15" t="s">
        <v>19</v>
      </c>
      <c r="E391" s="33"/>
      <c r="F391" s="43"/>
    </row>
    <row r="392" spans="1:6" x14ac:dyDescent="0.25">
      <c r="A392" s="45"/>
      <c r="B392" s="27" t="s">
        <v>14</v>
      </c>
      <c r="C392" s="5"/>
      <c r="D392" s="6" t="s">
        <v>19</v>
      </c>
      <c r="E392" s="12"/>
      <c r="F392" s="44"/>
    </row>
    <row r="393" spans="1:6" x14ac:dyDescent="0.25">
      <c r="A393" s="38" t="s">
        <v>310</v>
      </c>
      <c r="B393" s="51" t="s">
        <v>311</v>
      </c>
      <c r="C393" s="52"/>
      <c r="D393" s="52"/>
      <c r="E393" s="52"/>
      <c r="F393" s="53"/>
    </row>
    <row r="394" spans="1:6" x14ac:dyDescent="0.25">
      <c r="A394" s="39"/>
      <c r="B394" s="26" t="s">
        <v>9</v>
      </c>
      <c r="C394" s="26" t="s">
        <v>312</v>
      </c>
      <c r="D394" s="6" t="s">
        <v>120</v>
      </c>
      <c r="E394" s="14">
        <v>152.34</v>
      </c>
      <c r="F394" s="42">
        <f>IFERROR(IF(COUNTA(E394:E398)&lt;=2,MIN(E394:E398),MEDIAN(E394:E398)),0)</f>
        <v>172</v>
      </c>
    </row>
    <row r="395" spans="1:6" x14ac:dyDescent="0.25">
      <c r="A395" s="39"/>
      <c r="B395" s="27" t="s">
        <v>12</v>
      </c>
      <c r="C395" s="5" t="s">
        <v>265</v>
      </c>
      <c r="D395" s="6" t="s">
        <v>120</v>
      </c>
      <c r="E395" s="14">
        <v>198</v>
      </c>
      <c r="F395" s="43"/>
    </row>
    <row r="396" spans="1:6" x14ac:dyDescent="0.25">
      <c r="A396" s="39"/>
      <c r="B396" s="27" t="s">
        <v>14</v>
      </c>
      <c r="C396" s="5" t="s">
        <v>313</v>
      </c>
      <c r="D396" s="6" t="s">
        <v>120</v>
      </c>
      <c r="E396" s="14">
        <v>172</v>
      </c>
      <c r="F396" s="43"/>
    </row>
    <row r="397" spans="1:6" x14ac:dyDescent="0.25">
      <c r="A397" s="39"/>
      <c r="B397" s="27" t="s">
        <v>210</v>
      </c>
      <c r="C397" s="5" t="s">
        <v>299</v>
      </c>
      <c r="D397" s="6" t="s">
        <v>120</v>
      </c>
      <c r="E397" s="14">
        <v>162.71</v>
      </c>
      <c r="F397" s="43"/>
    </row>
    <row r="398" spans="1:6" x14ac:dyDescent="0.25">
      <c r="A398" s="34"/>
      <c r="B398" s="27" t="s">
        <v>211</v>
      </c>
      <c r="C398" s="5" t="s">
        <v>275</v>
      </c>
      <c r="D398" s="6" t="s">
        <v>120</v>
      </c>
      <c r="E398" s="14">
        <v>280</v>
      </c>
      <c r="F398" s="44"/>
    </row>
    <row r="399" spans="1:6" x14ac:dyDescent="0.25">
      <c r="A399" s="45" t="s">
        <v>314</v>
      </c>
      <c r="B399" s="51" t="s">
        <v>315</v>
      </c>
      <c r="C399" s="52"/>
      <c r="D399" s="52"/>
      <c r="E399" s="52"/>
      <c r="F399" s="53"/>
    </row>
    <row r="400" spans="1:6" x14ac:dyDescent="0.25">
      <c r="A400" s="45"/>
      <c r="B400" s="26" t="s">
        <v>9</v>
      </c>
      <c r="C400" s="26" t="s">
        <v>316</v>
      </c>
      <c r="D400" s="6" t="s">
        <v>120</v>
      </c>
      <c r="E400" s="14">
        <f>331.76/3</f>
        <v>110.58666666666666</v>
      </c>
      <c r="F400" s="42">
        <f>IFERROR(IF(COUNTA(E400:E404)&lt;=2,MIN(E400:E404),MEDIAN(E400:E404)),0)</f>
        <v>159</v>
      </c>
    </row>
    <row r="401" spans="1:6" x14ac:dyDescent="0.25">
      <c r="A401" s="45"/>
      <c r="B401" s="27" t="s">
        <v>12</v>
      </c>
      <c r="C401" s="5" t="s">
        <v>265</v>
      </c>
      <c r="D401" s="6" t="s">
        <v>120</v>
      </c>
      <c r="E401" s="14">
        <v>215</v>
      </c>
      <c r="F401" s="43"/>
    </row>
    <row r="402" spans="1:6" x14ac:dyDescent="0.25">
      <c r="A402" s="45"/>
      <c r="B402" s="26" t="s">
        <v>14</v>
      </c>
      <c r="C402" s="5" t="s">
        <v>275</v>
      </c>
      <c r="D402" s="6" t="s">
        <v>120</v>
      </c>
      <c r="E402" s="14">
        <f>477/3</f>
        <v>159</v>
      </c>
      <c r="F402" s="43"/>
    </row>
    <row r="403" spans="1:6" x14ac:dyDescent="0.25">
      <c r="A403" s="45"/>
      <c r="B403" s="27" t="s">
        <v>210</v>
      </c>
      <c r="C403" s="5" t="s">
        <v>317</v>
      </c>
      <c r="D403" s="6" t="s">
        <v>120</v>
      </c>
      <c r="E403" s="14">
        <v>129.26</v>
      </c>
      <c r="F403" s="43"/>
    </row>
    <row r="404" spans="1:6" x14ac:dyDescent="0.25">
      <c r="A404" s="45"/>
      <c r="B404" s="27" t="s">
        <v>211</v>
      </c>
      <c r="C404" s="5" t="s">
        <v>318</v>
      </c>
      <c r="D404" s="6" t="s">
        <v>120</v>
      </c>
      <c r="E404" s="14">
        <f>640/3</f>
        <v>213.33333333333334</v>
      </c>
      <c r="F404" s="44"/>
    </row>
    <row r="405" spans="1:6" x14ac:dyDescent="0.25">
      <c r="A405" s="45" t="s">
        <v>319</v>
      </c>
      <c r="B405" s="51" t="s">
        <v>320</v>
      </c>
      <c r="C405" s="52"/>
      <c r="D405" s="52"/>
      <c r="E405" s="52"/>
      <c r="F405" s="53"/>
    </row>
    <row r="406" spans="1:6" x14ac:dyDescent="0.25">
      <c r="A406" s="45"/>
      <c r="B406" s="26" t="s">
        <v>9</v>
      </c>
      <c r="C406" s="5" t="s">
        <v>265</v>
      </c>
      <c r="D406" s="6" t="s">
        <v>19</v>
      </c>
      <c r="E406" s="14">
        <v>398</v>
      </c>
      <c r="F406" s="42">
        <f>IFERROR(IF(COUNTA(E406:E408)&lt;=2,MIN(E406:E408),MEDIAN(E406:E408)),0)</f>
        <v>118.37</v>
      </c>
    </row>
    <row r="407" spans="1:6" x14ac:dyDescent="0.25">
      <c r="A407" s="45"/>
      <c r="B407" s="27" t="s">
        <v>12</v>
      </c>
      <c r="C407" s="5" t="s">
        <v>299</v>
      </c>
      <c r="D407" s="6" t="s">
        <v>19</v>
      </c>
      <c r="E407" s="14">
        <v>118.37</v>
      </c>
      <c r="F407" s="43"/>
    </row>
    <row r="408" spans="1:6" x14ac:dyDescent="0.25">
      <c r="A408" s="45"/>
      <c r="B408" s="27" t="s">
        <v>14</v>
      </c>
      <c r="C408" s="5"/>
      <c r="D408" s="6" t="s">
        <v>19</v>
      </c>
      <c r="E408" s="14"/>
      <c r="F408" s="44"/>
    </row>
    <row r="409" spans="1:6" x14ac:dyDescent="0.25">
      <c r="A409" s="45" t="s">
        <v>321</v>
      </c>
      <c r="B409" s="51" t="s">
        <v>322</v>
      </c>
      <c r="C409" s="52"/>
      <c r="D409" s="52"/>
      <c r="E409" s="52"/>
      <c r="F409" s="53"/>
    </row>
    <row r="410" spans="1:6" x14ac:dyDescent="0.25">
      <c r="A410" s="45"/>
      <c r="B410" s="26" t="s">
        <v>9</v>
      </c>
      <c r="C410" s="5" t="s">
        <v>265</v>
      </c>
      <c r="D410" s="6" t="s">
        <v>19</v>
      </c>
      <c r="E410" s="14">
        <v>38</v>
      </c>
      <c r="F410" s="42">
        <f>IFERROR(IF(COUNTA(E410:E412)&lt;=2,MIN(E410:E412),MEDIAN(E410:E412)),0)</f>
        <v>13.35</v>
      </c>
    </row>
    <row r="411" spans="1:6" x14ac:dyDescent="0.25">
      <c r="A411" s="45"/>
      <c r="B411" s="27" t="s">
        <v>12</v>
      </c>
      <c r="C411" s="5" t="s">
        <v>299</v>
      </c>
      <c r="D411" s="6" t="s">
        <v>19</v>
      </c>
      <c r="E411" s="14">
        <v>13.35</v>
      </c>
      <c r="F411" s="43"/>
    </row>
    <row r="412" spans="1:6" x14ac:dyDescent="0.25">
      <c r="A412" s="45"/>
      <c r="B412" s="27" t="s">
        <v>14</v>
      </c>
      <c r="C412" s="5" t="s">
        <v>323</v>
      </c>
      <c r="D412" s="6" t="s">
        <v>19</v>
      </c>
      <c r="E412" s="14">
        <v>8.75</v>
      </c>
      <c r="F412" s="44"/>
    </row>
    <row r="413" spans="1:6" x14ac:dyDescent="0.25">
      <c r="A413" s="45" t="s">
        <v>324</v>
      </c>
      <c r="B413" s="51" t="s">
        <v>325</v>
      </c>
      <c r="C413" s="52"/>
      <c r="D413" s="52"/>
      <c r="E413" s="52"/>
      <c r="F413" s="53"/>
    </row>
    <row r="414" spans="1:6" x14ac:dyDescent="0.25">
      <c r="A414" s="45"/>
      <c r="B414" s="26" t="s">
        <v>9</v>
      </c>
      <c r="C414" s="5" t="s">
        <v>265</v>
      </c>
      <c r="D414" s="6" t="s">
        <v>19</v>
      </c>
      <c r="E414" s="14">
        <v>210</v>
      </c>
      <c r="F414" s="42">
        <f>IFERROR(IF(COUNTA(E414:E416)&lt;=2,MIN(E414:E416),MEDIAN(E414:E416)),0)</f>
        <v>100</v>
      </c>
    </row>
    <row r="415" spans="1:6" x14ac:dyDescent="0.25">
      <c r="A415" s="45"/>
      <c r="B415" s="27" t="s">
        <v>12</v>
      </c>
      <c r="C415" s="5" t="s">
        <v>275</v>
      </c>
      <c r="D415" s="6" t="s">
        <v>19</v>
      </c>
      <c r="E415" s="14">
        <v>100</v>
      </c>
      <c r="F415" s="43"/>
    </row>
    <row r="416" spans="1:6" x14ac:dyDescent="0.25">
      <c r="A416" s="45"/>
      <c r="B416" s="27" t="s">
        <v>14</v>
      </c>
      <c r="C416" s="5"/>
      <c r="D416" s="6" t="s">
        <v>19</v>
      </c>
      <c r="E416" s="14"/>
      <c r="F416" s="44"/>
    </row>
    <row r="417" spans="1:6" x14ac:dyDescent="0.25">
      <c r="A417" s="45" t="s">
        <v>326</v>
      </c>
      <c r="B417" s="51" t="s">
        <v>327</v>
      </c>
      <c r="C417" s="52"/>
      <c r="D417" s="52"/>
      <c r="E417" s="52"/>
      <c r="F417" s="53"/>
    </row>
    <row r="418" spans="1:6" x14ac:dyDescent="0.25">
      <c r="A418" s="45"/>
      <c r="B418" s="26" t="s">
        <v>9</v>
      </c>
      <c r="C418" s="5" t="s">
        <v>265</v>
      </c>
      <c r="D418" s="6" t="s">
        <v>19</v>
      </c>
      <c r="E418" s="14">
        <v>140</v>
      </c>
      <c r="F418" s="42">
        <f>IFERROR(IF(COUNTA(E418:E420)&lt;=2,MIN(E418:E420),MEDIAN(E418:E420)),0)</f>
        <v>140</v>
      </c>
    </row>
    <row r="419" spans="1:6" x14ac:dyDescent="0.25">
      <c r="A419" s="45"/>
      <c r="B419" s="27" t="s">
        <v>12</v>
      </c>
      <c r="C419" s="5" t="s">
        <v>275</v>
      </c>
      <c r="D419" s="6" t="s">
        <v>19</v>
      </c>
      <c r="E419" s="14">
        <v>280</v>
      </c>
      <c r="F419" s="43"/>
    </row>
    <row r="420" spans="1:6" x14ac:dyDescent="0.25">
      <c r="A420" s="45"/>
      <c r="B420" s="27" t="s">
        <v>14</v>
      </c>
      <c r="C420" s="5"/>
      <c r="D420" s="6" t="s">
        <v>19</v>
      </c>
      <c r="E420" s="14"/>
      <c r="F420" s="44"/>
    </row>
    <row r="421" spans="1:6" x14ac:dyDescent="0.25">
      <c r="A421" s="45" t="s">
        <v>328</v>
      </c>
      <c r="B421" s="51" t="s">
        <v>329</v>
      </c>
      <c r="C421" s="52"/>
      <c r="D421" s="52"/>
      <c r="E421" s="52"/>
      <c r="F421" s="53"/>
    </row>
    <row r="422" spans="1:6" x14ac:dyDescent="0.25">
      <c r="A422" s="45"/>
      <c r="B422" s="26" t="s">
        <v>9</v>
      </c>
      <c r="C422" s="5" t="s">
        <v>265</v>
      </c>
      <c r="D422" s="6" t="s">
        <v>19</v>
      </c>
      <c r="E422" s="14">
        <v>160</v>
      </c>
      <c r="F422" s="42">
        <f>IFERROR(IF(COUNTA(E422:E424)&lt;=2,MIN(E422:E424),MEDIAN(E422:E424)),0)</f>
        <v>160</v>
      </c>
    </row>
    <row r="423" spans="1:6" x14ac:dyDescent="0.25">
      <c r="A423" s="45"/>
      <c r="B423" s="27" t="s">
        <v>12</v>
      </c>
      <c r="C423" s="5"/>
      <c r="D423" s="6" t="s">
        <v>19</v>
      </c>
      <c r="E423" s="14"/>
      <c r="F423" s="43"/>
    </row>
    <row r="424" spans="1:6" x14ac:dyDescent="0.25">
      <c r="A424" s="45"/>
      <c r="B424" s="27" t="s">
        <v>14</v>
      </c>
      <c r="C424" s="5"/>
      <c r="D424" s="6" t="s">
        <v>19</v>
      </c>
      <c r="E424" s="14"/>
      <c r="F424" s="44"/>
    </row>
    <row r="425" spans="1:6" x14ac:dyDescent="0.25">
      <c r="A425" s="45" t="s">
        <v>330</v>
      </c>
      <c r="B425" s="51" t="s">
        <v>331</v>
      </c>
      <c r="C425" s="52"/>
      <c r="D425" s="52"/>
      <c r="E425" s="52"/>
      <c r="F425" s="53"/>
    </row>
    <row r="426" spans="1:6" x14ac:dyDescent="0.25">
      <c r="A426" s="45"/>
      <c r="B426" s="26" t="s">
        <v>9</v>
      </c>
      <c r="C426" s="5" t="s">
        <v>265</v>
      </c>
      <c r="D426" s="6" t="s">
        <v>19</v>
      </c>
      <c r="E426" s="14">
        <v>19</v>
      </c>
      <c r="F426" s="42">
        <f>IFERROR(IF(COUNTA(E426:E428)&lt;=2,MIN(E426:E428),MEDIAN(E426:E428)),0)</f>
        <v>19</v>
      </c>
    </row>
    <row r="427" spans="1:6" x14ac:dyDescent="0.25">
      <c r="A427" s="45"/>
      <c r="B427" s="27" t="s">
        <v>12</v>
      </c>
      <c r="C427" s="5" t="s">
        <v>332</v>
      </c>
      <c r="D427" s="6" t="s">
        <v>19</v>
      </c>
      <c r="E427" s="14">
        <v>16.55</v>
      </c>
      <c r="F427" s="43"/>
    </row>
    <row r="428" spans="1:6" x14ac:dyDescent="0.25">
      <c r="A428" s="45"/>
      <c r="B428" s="27" t="s">
        <v>14</v>
      </c>
      <c r="C428" s="5" t="s">
        <v>275</v>
      </c>
      <c r="D428" s="6" t="s">
        <v>19</v>
      </c>
      <c r="E428" s="14">
        <v>25</v>
      </c>
      <c r="F428" s="44"/>
    </row>
    <row r="429" spans="1:6" x14ac:dyDescent="0.25">
      <c r="A429" s="45" t="s">
        <v>333</v>
      </c>
      <c r="B429" s="51" t="s">
        <v>334</v>
      </c>
      <c r="C429" s="52"/>
      <c r="D429" s="52"/>
      <c r="E429" s="52"/>
      <c r="F429" s="53"/>
    </row>
    <row r="430" spans="1:6" x14ac:dyDescent="0.25">
      <c r="A430" s="45"/>
      <c r="B430" s="26" t="s">
        <v>9</v>
      </c>
      <c r="C430" s="5" t="s">
        <v>265</v>
      </c>
      <c r="D430" s="6" t="s">
        <v>19</v>
      </c>
      <c r="E430" s="14">
        <v>37</v>
      </c>
      <c r="F430" s="42">
        <f>IFERROR(IF(COUNTA(E430:E432)&lt;=2,MIN(E430:E432),MEDIAN(E430:E432)),0)</f>
        <v>19</v>
      </c>
    </row>
    <row r="431" spans="1:6" x14ac:dyDescent="0.25">
      <c r="A431" s="45"/>
      <c r="B431" s="27" t="s">
        <v>12</v>
      </c>
      <c r="C431" s="5" t="s">
        <v>275</v>
      </c>
      <c r="D431" s="6" t="s">
        <v>19</v>
      </c>
      <c r="E431" s="14">
        <v>19</v>
      </c>
      <c r="F431" s="43"/>
    </row>
    <row r="432" spans="1:6" x14ac:dyDescent="0.25">
      <c r="A432" s="45"/>
      <c r="B432" s="27" t="s">
        <v>14</v>
      </c>
      <c r="C432" s="5"/>
      <c r="D432" s="6" t="s">
        <v>19</v>
      </c>
      <c r="E432" s="14"/>
      <c r="F432" s="44"/>
    </row>
    <row r="433" spans="1:6" x14ac:dyDescent="0.25">
      <c r="A433" s="45" t="s">
        <v>335</v>
      </c>
      <c r="B433" s="51" t="s">
        <v>336</v>
      </c>
      <c r="C433" s="52"/>
      <c r="D433" s="52"/>
      <c r="E433" s="52"/>
      <c r="F433" s="53"/>
    </row>
    <row r="434" spans="1:6" x14ac:dyDescent="0.25">
      <c r="A434" s="45"/>
      <c r="B434" s="26" t="s">
        <v>9</v>
      </c>
      <c r="C434" s="5" t="s">
        <v>265</v>
      </c>
      <c r="D434" s="6" t="s">
        <v>19</v>
      </c>
      <c r="E434" s="14">
        <v>54</v>
      </c>
      <c r="F434" s="42">
        <f>IFERROR(IF(COUNTA(E434:E436)&lt;=2,MIN(E434:E436),MEDIAN(E434:E436)),0)</f>
        <v>58</v>
      </c>
    </row>
    <row r="435" spans="1:6" x14ac:dyDescent="0.25">
      <c r="A435" s="45"/>
      <c r="B435" s="27" t="s">
        <v>12</v>
      </c>
      <c r="C435" s="5" t="s">
        <v>337</v>
      </c>
      <c r="D435" s="6" t="s">
        <v>19</v>
      </c>
      <c r="E435" s="14">
        <v>83.1</v>
      </c>
      <c r="F435" s="43"/>
    </row>
    <row r="436" spans="1:6" x14ac:dyDescent="0.25">
      <c r="A436" s="45"/>
      <c r="B436" s="27" t="s">
        <v>14</v>
      </c>
      <c r="C436" s="5" t="s">
        <v>275</v>
      </c>
      <c r="D436" s="6" t="s">
        <v>19</v>
      </c>
      <c r="E436" s="14">
        <v>58</v>
      </c>
      <c r="F436" s="44"/>
    </row>
    <row r="437" spans="1:6" x14ac:dyDescent="0.25">
      <c r="A437" s="45" t="s">
        <v>338</v>
      </c>
      <c r="B437" s="51" t="s">
        <v>339</v>
      </c>
      <c r="C437" s="52"/>
      <c r="D437" s="52"/>
      <c r="E437" s="52"/>
      <c r="F437" s="53"/>
    </row>
    <row r="438" spans="1:6" x14ac:dyDescent="0.25">
      <c r="A438" s="45"/>
      <c r="B438" s="26" t="s">
        <v>9</v>
      </c>
      <c r="C438" s="5" t="s">
        <v>265</v>
      </c>
      <c r="D438" s="6" t="s">
        <v>19</v>
      </c>
      <c r="E438" s="14">
        <v>325</v>
      </c>
      <c r="F438" s="42">
        <f>IFERROR(IF(COUNTA(E438:E440)&lt;=2,MIN(E438:E440),MEDIAN(E438:E440)),0)</f>
        <v>325</v>
      </c>
    </row>
    <row r="439" spans="1:6" x14ac:dyDescent="0.25">
      <c r="A439" s="45"/>
      <c r="B439" s="27" t="s">
        <v>12</v>
      </c>
      <c r="C439" s="5" t="s">
        <v>275</v>
      </c>
      <c r="D439" s="6" t="s">
        <v>19</v>
      </c>
      <c r="E439" s="14">
        <v>450</v>
      </c>
      <c r="F439" s="43"/>
    </row>
    <row r="440" spans="1:6" x14ac:dyDescent="0.25">
      <c r="A440" s="45"/>
      <c r="B440" s="27" t="s">
        <v>14</v>
      </c>
      <c r="C440" s="5"/>
      <c r="D440" s="6" t="s">
        <v>19</v>
      </c>
      <c r="E440" s="14"/>
      <c r="F440" s="44"/>
    </row>
    <row r="441" spans="1:6" x14ac:dyDescent="0.25">
      <c r="A441" s="45" t="s">
        <v>340</v>
      </c>
      <c r="B441" s="51" t="s">
        <v>341</v>
      </c>
      <c r="C441" s="52"/>
      <c r="D441" s="52"/>
      <c r="E441" s="52"/>
      <c r="F441" s="53"/>
    </row>
    <row r="442" spans="1:6" x14ac:dyDescent="0.25">
      <c r="A442" s="45"/>
      <c r="B442" s="26" t="s">
        <v>9</v>
      </c>
      <c r="C442" s="5" t="s">
        <v>265</v>
      </c>
      <c r="D442" s="6" t="s">
        <v>19</v>
      </c>
      <c r="E442" s="14">
        <v>310</v>
      </c>
      <c r="F442" s="42">
        <f>IFERROR(IF(COUNTA(E442:E444)&lt;=2,MIN(E442:E444),MEDIAN(E442:E444)),0)</f>
        <v>290</v>
      </c>
    </row>
    <row r="443" spans="1:6" x14ac:dyDescent="0.25">
      <c r="A443" s="45"/>
      <c r="B443" s="27" t="s">
        <v>12</v>
      </c>
      <c r="C443" s="5" t="s">
        <v>275</v>
      </c>
      <c r="D443" s="6" t="s">
        <v>19</v>
      </c>
      <c r="E443" s="14">
        <v>290</v>
      </c>
      <c r="F443" s="43"/>
    </row>
    <row r="444" spans="1:6" x14ac:dyDescent="0.25">
      <c r="A444" s="45"/>
      <c r="B444" s="27" t="s">
        <v>14</v>
      </c>
      <c r="C444" s="5"/>
      <c r="D444" s="6" t="s">
        <v>19</v>
      </c>
      <c r="E444" s="14"/>
      <c r="F444" s="44"/>
    </row>
    <row r="445" spans="1:6" x14ac:dyDescent="0.25">
      <c r="A445" s="45" t="s">
        <v>342</v>
      </c>
      <c r="B445" s="51" t="s">
        <v>343</v>
      </c>
      <c r="C445" s="52"/>
      <c r="D445" s="52"/>
      <c r="E445" s="52"/>
      <c r="F445" s="53"/>
    </row>
    <row r="446" spans="1:6" x14ac:dyDescent="0.25">
      <c r="A446" s="45"/>
      <c r="B446" s="26" t="s">
        <v>9</v>
      </c>
      <c r="C446" s="5" t="s">
        <v>265</v>
      </c>
      <c r="D446" s="6" t="s">
        <v>19</v>
      </c>
      <c r="E446" s="14">
        <v>155</v>
      </c>
      <c r="F446" s="42">
        <f>IFERROR(IF(COUNTA(E446:E448)&lt;=2,MIN(E446:E448),MEDIAN(E446:E448)),0)</f>
        <v>110</v>
      </c>
    </row>
    <row r="447" spans="1:6" x14ac:dyDescent="0.25">
      <c r="A447" s="45"/>
      <c r="B447" s="27" t="s">
        <v>12</v>
      </c>
      <c r="C447" s="5" t="s">
        <v>275</v>
      </c>
      <c r="D447" s="6" t="s">
        <v>19</v>
      </c>
      <c r="E447" s="14">
        <v>110</v>
      </c>
      <c r="F447" s="43"/>
    </row>
    <row r="448" spans="1:6" x14ac:dyDescent="0.25">
      <c r="A448" s="45"/>
      <c r="B448" s="27" t="s">
        <v>14</v>
      </c>
      <c r="C448" s="5"/>
      <c r="D448" s="6" t="s">
        <v>19</v>
      </c>
      <c r="E448" s="14"/>
      <c r="F448" s="44"/>
    </row>
    <row r="449" spans="1:6" x14ac:dyDescent="0.25">
      <c r="A449" s="45" t="s">
        <v>344</v>
      </c>
      <c r="B449" s="51" t="s">
        <v>345</v>
      </c>
      <c r="C449" s="52"/>
      <c r="D449" s="52"/>
      <c r="E449" s="52"/>
      <c r="F449" s="53"/>
    </row>
    <row r="450" spans="1:6" x14ac:dyDescent="0.25">
      <c r="A450" s="45"/>
      <c r="B450" s="26" t="s">
        <v>9</v>
      </c>
      <c r="C450" s="5" t="s">
        <v>265</v>
      </c>
      <c r="D450" s="6" t="s">
        <v>19</v>
      </c>
      <c r="E450" s="14">
        <v>25</v>
      </c>
      <c r="F450" s="42">
        <f>IFERROR(IF(COUNTA(E450:E452)&lt;=2,MIN(E450:E452),MEDIAN(E450:E452)),0)</f>
        <v>25</v>
      </c>
    </row>
    <row r="451" spans="1:6" x14ac:dyDescent="0.25">
      <c r="A451" s="45"/>
      <c r="B451" s="27" t="s">
        <v>12</v>
      </c>
      <c r="C451" s="8" t="s">
        <v>275</v>
      </c>
      <c r="D451" s="15" t="s">
        <v>19</v>
      </c>
      <c r="E451" s="9">
        <v>70</v>
      </c>
      <c r="F451" s="43"/>
    </row>
    <row r="452" spans="1:6" x14ac:dyDescent="0.25">
      <c r="A452" s="45"/>
      <c r="B452" s="27" t="s">
        <v>14</v>
      </c>
      <c r="C452" s="5"/>
      <c r="D452" s="6" t="s">
        <v>19</v>
      </c>
      <c r="E452" s="14"/>
      <c r="F452" s="44"/>
    </row>
    <row r="453" spans="1:6" x14ac:dyDescent="0.25">
      <c r="A453" s="45" t="s">
        <v>346</v>
      </c>
      <c r="B453" s="48" t="s">
        <v>347</v>
      </c>
      <c r="C453" s="49"/>
      <c r="D453" s="49"/>
      <c r="E453" s="49"/>
      <c r="F453" s="50"/>
    </row>
    <row r="454" spans="1:6" x14ac:dyDescent="0.25">
      <c r="A454" s="45"/>
      <c r="B454" s="26" t="s">
        <v>9</v>
      </c>
      <c r="C454" s="5" t="s">
        <v>265</v>
      </c>
      <c r="D454" s="6" t="s">
        <v>120</v>
      </c>
      <c r="E454" s="14">
        <v>62</v>
      </c>
      <c r="F454" s="42">
        <f>IFERROR(IF(COUNTA(E454:E456)&lt;=2,MIN(E454:E456),MEDIAN(E454:E456)),0)</f>
        <v>11.4</v>
      </c>
    </row>
    <row r="455" spans="1:6" x14ac:dyDescent="0.25">
      <c r="A455" s="45"/>
      <c r="B455" s="27" t="s">
        <v>12</v>
      </c>
      <c r="C455" s="5" t="s">
        <v>275</v>
      </c>
      <c r="D455" s="6" t="s">
        <v>120</v>
      </c>
      <c r="E455" s="14">
        <v>11.4</v>
      </c>
      <c r="F455" s="43"/>
    </row>
    <row r="456" spans="1:6" x14ac:dyDescent="0.25">
      <c r="A456" s="45"/>
      <c r="B456" s="27" t="s">
        <v>14</v>
      </c>
      <c r="C456" s="5"/>
      <c r="D456" s="6" t="s">
        <v>120</v>
      </c>
      <c r="E456" s="14"/>
      <c r="F456" s="44"/>
    </row>
    <row r="457" spans="1:6" x14ac:dyDescent="0.25">
      <c r="A457" s="45" t="s">
        <v>348</v>
      </c>
      <c r="B457" s="51" t="s">
        <v>349</v>
      </c>
      <c r="C457" s="52"/>
      <c r="D457" s="52"/>
      <c r="E457" s="52"/>
      <c r="F457" s="53"/>
    </row>
    <row r="458" spans="1:6" x14ac:dyDescent="0.25">
      <c r="A458" s="45"/>
      <c r="B458" s="26" t="s">
        <v>9</v>
      </c>
      <c r="C458" s="5" t="s">
        <v>265</v>
      </c>
      <c r="D458" s="6" t="s">
        <v>120</v>
      </c>
      <c r="E458" s="14">
        <v>21.9</v>
      </c>
      <c r="F458" s="42">
        <f>IFERROR(IF(COUNTA(E458:E460)&lt;=2,MIN(E458:E460),MEDIAN(E458:E460)),0)</f>
        <v>19.2</v>
      </c>
    </row>
    <row r="459" spans="1:6" x14ac:dyDescent="0.25">
      <c r="A459" s="45"/>
      <c r="B459" s="27" t="s">
        <v>12</v>
      </c>
      <c r="C459" s="5" t="s">
        <v>275</v>
      </c>
      <c r="D459" s="6" t="s">
        <v>120</v>
      </c>
      <c r="E459" s="14">
        <v>19.2</v>
      </c>
      <c r="F459" s="43"/>
    </row>
    <row r="460" spans="1:6" x14ac:dyDescent="0.25">
      <c r="A460" s="45"/>
      <c r="B460" s="27" t="s">
        <v>14</v>
      </c>
      <c r="C460" s="5"/>
      <c r="D460" s="6" t="s">
        <v>120</v>
      </c>
      <c r="E460" s="14"/>
      <c r="F460" s="44"/>
    </row>
    <row r="461" spans="1:6" x14ac:dyDescent="0.25">
      <c r="A461" s="45" t="s">
        <v>350</v>
      </c>
      <c r="B461" s="51" t="s">
        <v>351</v>
      </c>
      <c r="C461" s="52"/>
      <c r="D461" s="52"/>
      <c r="E461" s="52"/>
      <c r="F461" s="53"/>
    </row>
    <row r="462" spans="1:6" x14ac:dyDescent="0.25">
      <c r="A462" s="45"/>
      <c r="B462" s="26" t="s">
        <v>9</v>
      </c>
      <c r="C462" s="5" t="s">
        <v>265</v>
      </c>
      <c r="D462" s="6" t="s">
        <v>19</v>
      </c>
      <c r="E462" s="14">
        <v>140</v>
      </c>
      <c r="F462" s="42">
        <f>IFERROR(IF(COUNTA(E462:E464)&lt;=2,MIN(E462:E464),MEDIAN(E462:E464)),0)</f>
        <v>140</v>
      </c>
    </row>
    <row r="463" spans="1:6" x14ac:dyDescent="0.25">
      <c r="A463" s="45"/>
      <c r="B463" s="27" t="s">
        <v>12</v>
      </c>
      <c r="C463" s="5" t="s">
        <v>275</v>
      </c>
      <c r="D463" s="6" t="s">
        <v>19</v>
      </c>
      <c r="E463" s="14">
        <v>145</v>
      </c>
      <c r="F463" s="43"/>
    </row>
    <row r="464" spans="1:6" x14ac:dyDescent="0.25">
      <c r="A464" s="45"/>
      <c r="B464" s="27" t="s">
        <v>14</v>
      </c>
      <c r="C464" s="5" t="s">
        <v>352</v>
      </c>
      <c r="D464" s="6" t="s">
        <v>19</v>
      </c>
      <c r="E464" s="14">
        <v>128</v>
      </c>
      <c r="F464" s="44"/>
    </row>
    <row r="465" spans="1:6" x14ac:dyDescent="0.25">
      <c r="A465" s="45" t="s">
        <v>353</v>
      </c>
      <c r="B465" s="41" t="s">
        <v>354</v>
      </c>
      <c r="C465" s="41"/>
      <c r="D465" s="41"/>
      <c r="E465" s="41"/>
      <c r="F465" s="41"/>
    </row>
    <row r="466" spans="1:6" x14ac:dyDescent="0.25">
      <c r="A466" s="45"/>
      <c r="B466" s="5" t="s">
        <v>131</v>
      </c>
      <c r="C466" s="5" t="s">
        <v>355</v>
      </c>
      <c r="D466" s="11" t="s">
        <v>19</v>
      </c>
      <c r="E466" s="14">
        <v>20.81</v>
      </c>
      <c r="F466" s="42">
        <f>IFERROR(IF(COUNTA(E466:E468)&lt;=2,MIN(E466:E468),MEDIAN(E466:E468)),0)</f>
        <v>20.81</v>
      </c>
    </row>
    <row r="467" spans="1:6" x14ac:dyDescent="0.25">
      <c r="A467" s="45"/>
      <c r="B467" s="5" t="s">
        <v>12</v>
      </c>
      <c r="C467" s="5" t="s">
        <v>299</v>
      </c>
      <c r="D467" s="11" t="s">
        <v>19</v>
      </c>
      <c r="E467" s="14">
        <v>40.68</v>
      </c>
      <c r="F467" s="43"/>
    </row>
    <row r="468" spans="1:6" x14ac:dyDescent="0.25">
      <c r="A468" s="45"/>
      <c r="B468" s="5" t="s">
        <v>14</v>
      </c>
      <c r="C468" s="21"/>
      <c r="D468" s="21"/>
      <c r="E468" s="21"/>
      <c r="F468" s="44"/>
    </row>
    <row r="469" spans="1:6" x14ac:dyDescent="0.25">
      <c r="A469" s="45" t="s">
        <v>356</v>
      </c>
      <c r="B469" s="41" t="s">
        <v>357</v>
      </c>
      <c r="C469" s="41"/>
      <c r="D469" s="41"/>
      <c r="E469" s="41"/>
      <c r="F469" s="41"/>
    </row>
    <row r="470" spans="1:6" x14ac:dyDescent="0.25">
      <c r="A470" s="45"/>
      <c r="B470" s="5" t="s">
        <v>9</v>
      </c>
      <c r="C470" s="5" t="s">
        <v>355</v>
      </c>
      <c r="D470" s="11" t="s">
        <v>19</v>
      </c>
      <c r="E470" s="14">
        <v>71.67</v>
      </c>
      <c r="F470" s="42">
        <f>IFERROR(IF(COUNTA(E470:E472)&lt;=2,MIN(E470:E472),MEDIAN(E470:E472)),0)</f>
        <v>71.67</v>
      </c>
    </row>
    <row r="471" spans="1:6" x14ac:dyDescent="0.25">
      <c r="A471" s="45"/>
      <c r="B471" s="5" t="s">
        <v>12</v>
      </c>
      <c r="C471" s="5"/>
      <c r="D471" s="11"/>
      <c r="E471" s="14"/>
      <c r="F471" s="43"/>
    </row>
    <row r="472" spans="1:6" x14ac:dyDescent="0.25">
      <c r="A472" s="45"/>
      <c r="B472" s="5" t="s">
        <v>14</v>
      </c>
      <c r="C472" s="5"/>
      <c r="D472" s="11"/>
      <c r="E472" s="14"/>
      <c r="F472" s="44"/>
    </row>
    <row r="473" spans="1:6" x14ac:dyDescent="0.25">
      <c r="A473" s="45" t="s">
        <v>358</v>
      </c>
      <c r="B473" s="48" t="s">
        <v>359</v>
      </c>
      <c r="C473" s="49"/>
      <c r="D473" s="49"/>
      <c r="E473" s="49"/>
      <c r="F473" s="50"/>
    </row>
    <row r="474" spans="1:6" x14ac:dyDescent="0.25">
      <c r="A474" s="45"/>
      <c r="B474" s="26" t="s">
        <v>9</v>
      </c>
      <c r="C474" s="5" t="s">
        <v>265</v>
      </c>
      <c r="D474" s="6" t="s">
        <v>19</v>
      </c>
      <c r="E474" s="14">
        <v>59</v>
      </c>
      <c r="F474" s="42">
        <f>IFERROR(IF(COUNTA(E474:E476)&lt;=2,MIN(E474:E476),MEDIAN(E474:E476)),0)</f>
        <v>30.25</v>
      </c>
    </row>
    <row r="475" spans="1:6" x14ac:dyDescent="0.25">
      <c r="A475" s="45"/>
      <c r="B475" s="27" t="s">
        <v>12</v>
      </c>
      <c r="C475" s="5" t="s">
        <v>360</v>
      </c>
      <c r="D475" s="6" t="s">
        <v>19</v>
      </c>
      <c r="E475" s="14">
        <v>30.25</v>
      </c>
      <c r="F475" s="43"/>
    </row>
    <row r="476" spans="1:6" x14ac:dyDescent="0.25">
      <c r="A476" s="45"/>
      <c r="B476" s="27" t="s">
        <v>14</v>
      </c>
      <c r="C476" s="5"/>
      <c r="D476" s="6" t="s">
        <v>19</v>
      </c>
      <c r="E476" s="14"/>
      <c r="F476" s="44"/>
    </row>
    <row r="477" spans="1:6" x14ac:dyDescent="0.25">
      <c r="A477" s="45" t="s">
        <v>361</v>
      </c>
      <c r="B477" s="51" t="s">
        <v>362</v>
      </c>
      <c r="C477" s="52"/>
      <c r="D477" s="52"/>
      <c r="E477" s="52"/>
      <c r="F477" s="53"/>
    </row>
    <row r="478" spans="1:6" x14ac:dyDescent="0.25">
      <c r="A478" s="45"/>
      <c r="B478" s="26" t="s">
        <v>9</v>
      </c>
      <c r="C478" s="5" t="s">
        <v>363</v>
      </c>
      <c r="D478" s="6" t="s">
        <v>120</v>
      </c>
      <c r="E478" s="14">
        <v>199.5</v>
      </c>
      <c r="F478" s="42">
        <f>IFERROR(IF(COUNTA(E478:E482)&lt;=2,MIN(E478:E482),MEDIAN(E478:E482)),0)</f>
        <v>274.01</v>
      </c>
    </row>
    <row r="479" spans="1:6" x14ac:dyDescent="0.25">
      <c r="A479" s="45"/>
      <c r="B479" s="27" t="s">
        <v>12</v>
      </c>
      <c r="C479" s="5" t="s">
        <v>299</v>
      </c>
      <c r="D479" s="6" t="s">
        <v>120</v>
      </c>
      <c r="E479" s="14">
        <v>274.01</v>
      </c>
      <c r="F479" s="43"/>
    </row>
    <row r="480" spans="1:6" x14ac:dyDescent="0.25">
      <c r="A480" s="45"/>
      <c r="B480" s="27" t="s">
        <v>14</v>
      </c>
      <c r="C480" s="5" t="s">
        <v>313</v>
      </c>
      <c r="D480" s="6" t="s">
        <v>120</v>
      </c>
      <c r="E480" s="14">
        <v>265</v>
      </c>
      <c r="F480" s="43"/>
    </row>
    <row r="481" spans="1:6" x14ac:dyDescent="0.25">
      <c r="A481" s="45"/>
      <c r="B481" s="27" t="s">
        <v>210</v>
      </c>
      <c r="C481" s="5" t="s">
        <v>275</v>
      </c>
      <c r="D481" s="6" t="s">
        <v>120</v>
      </c>
      <c r="E481" s="14">
        <v>390</v>
      </c>
      <c r="F481" s="43"/>
    </row>
    <row r="482" spans="1:6" x14ac:dyDescent="0.25">
      <c r="A482" s="45"/>
      <c r="B482" s="27" t="s">
        <v>364</v>
      </c>
      <c r="C482" s="5" t="s">
        <v>265</v>
      </c>
      <c r="D482" s="6" t="s">
        <v>120</v>
      </c>
      <c r="E482" s="14">
        <v>359</v>
      </c>
      <c r="F482" s="44"/>
    </row>
    <row r="483" spans="1:6" x14ac:dyDescent="0.25">
      <c r="A483" s="45" t="s">
        <v>365</v>
      </c>
      <c r="B483" s="48" t="s">
        <v>366</v>
      </c>
      <c r="C483" s="49"/>
      <c r="D483" s="49"/>
      <c r="E483" s="49"/>
      <c r="F483" s="50"/>
    </row>
    <row r="484" spans="1:6" x14ac:dyDescent="0.25">
      <c r="A484" s="45"/>
      <c r="B484" s="26" t="s">
        <v>9</v>
      </c>
      <c r="C484" s="5" t="s">
        <v>367</v>
      </c>
      <c r="D484" s="6" t="s">
        <v>41</v>
      </c>
      <c r="E484" s="14">
        <v>5100</v>
      </c>
      <c r="F484" s="42">
        <f>IFERROR(IF(COUNTA(E484:E486)&lt;=2,MIN(E484:E486),MEDIAN(E484:E486)),0)</f>
        <v>6127</v>
      </c>
    </row>
    <row r="485" spans="1:6" x14ac:dyDescent="0.25">
      <c r="A485" s="45"/>
      <c r="B485" s="27" t="s">
        <v>12</v>
      </c>
      <c r="C485" s="5" t="s">
        <v>368</v>
      </c>
      <c r="D485" s="6" t="s">
        <v>41</v>
      </c>
      <c r="E485" s="14">
        <v>6127</v>
      </c>
      <c r="F485" s="43"/>
    </row>
    <row r="486" spans="1:6" x14ac:dyDescent="0.25">
      <c r="A486" s="45"/>
      <c r="B486" s="27" t="s">
        <v>14</v>
      </c>
      <c r="C486" s="5" t="s">
        <v>369</v>
      </c>
      <c r="D486" s="6" t="s">
        <v>41</v>
      </c>
      <c r="E486" s="14">
        <v>7975</v>
      </c>
      <c r="F486" s="44"/>
    </row>
    <row r="487" spans="1:6" x14ac:dyDescent="0.25">
      <c r="A487" s="45" t="s">
        <v>370</v>
      </c>
      <c r="B487" s="48" t="s">
        <v>371</v>
      </c>
      <c r="C487" s="49"/>
      <c r="D487" s="49"/>
      <c r="E487" s="49"/>
      <c r="F487" s="50"/>
    </row>
    <row r="488" spans="1:6" x14ac:dyDescent="0.25">
      <c r="A488" s="45"/>
      <c r="B488" s="26" t="s">
        <v>9</v>
      </c>
      <c r="C488" s="5" t="s">
        <v>367</v>
      </c>
      <c r="D488" s="6" t="s">
        <v>41</v>
      </c>
      <c r="E488" s="14">
        <v>12340</v>
      </c>
      <c r="F488" s="42">
        <f>IFERROR(IF(COUNTA(E488:E490)&lt;=2,MIN(E488:E490),MEDIAN(E488:E490)),0)</f>
        <v>8800</v>
      </c>
    </row>
    <row r="489" spans="1:6" x14ac:dyDescent="0.25">
      <c r="A489" s="45"/>
      <c r="B489" s="27" t="s">
        <v>12</v>
      </c>
      <c r="C489" s="5" t="s">
        <v>368</v>
      </c>
      <c r="D489" s="6" t="s">
        <v>41</v>
      </c>
      <c r="E489" s="14">
        <v>6127</v>
      </c>
      <c r="F489" s="43"/>
    </row>
    <row r="490" spans="1:6" x14ac:dyDescent="0.25">
      <c r="A490" s="45"/>
      <c r="B490" s="27" t="s">
        <v>14</v>
      </c>
      <c r="C490" s="5" t="s">
        <v>369</v>
      </c>
      <c r="D490" s="6" t="s">
        <v>41</v>
      </c>
      <c r="E490" s="14">
        <v>8800</v>
      </c>
      <c r="F490" s="44"/>
    </row>
    <row r="491" spans="1:6" x14ac:dyDescent="0.25">
      <c r="A491" s="37" t="s">
        <v>372</v>
      </c>
      <c r="B491" s="37"/>
      <c r="C491" s="37"/>
      <c r="D491" s="37"/>
      <c r="E491" s="37"/>
      <c r="F491" s="37"/>
    </row>
    <row r="492" spans="1:6" x14ac:dyDescent="0.25">
      <c r="A492" s="37"/>
      <c r="B492" s="37"/>
      <c r="C492" s="37"/>
      <c r="D492" s="37"/>
      <c r="E492" s="37"/>
      <c r="F492" s="37"/>
    </row>
    <row r="493" spans="1:6" x14ac:dyDescent="0.25">
      <c r="A493" s="45" t="s">
        <v>373</v>
      </c>
      <c r="B493" s="41" t="s">
        <v>374</v>
      </c>
      <c r="C493" s="41"/>
      <c r="D493" s="41"/>
      <c r="E493" s="41"/>
      <c r="F493" s="41"/>
    </row>
    <row r="494" spans="1:6" x14ac:dyDescent="0.25">
      <c r="A494" s="45"/>
      <c r="B494" s="5" t="s">
        <v>9</v>
      </c>
      <c r="C494" s="8" t="s">
        <v>375</v>
      </c>
      <c r="D494" s="15" t="s">
        <v>19</v>
      </c>
      <c r="E494" s="9">
        <v>1136</v>
      </c>
      <c r="F494" s="42">
        <f>IFERROR(IF(COUNTA(E494:E496)&lt;=2,MIN(E494:E496),MEDIAN(E494:E496)),0)</f>
        <v>1136</v>
      </c>
    </row>
    <row r="495" spans="1:6" x14ac:dyDescent="0.25">
      <c r="A495" s="45"/>
      <c r="B495" s="5" t="s">
        <v>12</v>
      </c>
      <c r="C495" s="5"/>
      <c r="D495" s="6" t="s">
        <v>19</v>
      </c>
      <c r="E495" s="14"/>
      <c r="F495" s="43"/>
    </row>
    <row r="496" spans="1:6" x14ac:dyDescent="0.25">
      <c r="A496" s="45"/>
      <c r="B496" s="5" t="s">
        <v>14</v>
      </c>
      <c r="C496" s="5"/>
      <c r="D496" s="6" t="s">
        <v>19</v>
      </c>
      <c r="E496" s="14"/>
      <c r="F496" s="44"/>
    </row>
    <row r="497" spans="1:6" x14ac:dyDescent="0.25">
      <c r="A497" s="47" t="s">
        <v>376</v>
      </c>
      <c r="B497" s="41" t="s">
        <v>377</v>
      </c>
      <c r="C497" s="41"/>
      <c r="D497" s="41"/>
      <c r="E497" s="41"/>
      <c r="F497" s="41"/>
    </row>
    <row r="498" spans="1:6" x14ac:dyDescent="0.25">
      <c r="A498" s="47"/>
      <c r="B498" s="5" t="s">
        <v>9</v>
      </c>
      <c r="C498" s="5" t="s">
        <v>121</v>
      </c>
      <c r="D498" s="6" t="s">
        <v>19</v>
      </c>
      <c r="E498" s="14">
        <v>9740</v>
      </c>
      <c r="F498" s="42">
        <f>IFERROR(IF(COUNTA(E498:E500)&lt;=2,MIN(E498:E500),MEDIAN(E498:E500)),0)</f>
        <v>9740</v>
      </c>
    </row>
    <row r="499" spans="1:6" x14ac:dyDescent="0.25">
      <c r="A499" s="47"/>
      <c r="B499" s="5" t="s">
        <v>12</v>
      </c>
      <c r="C499" s="5"/>
      <c r="D499" s="6"/>
      <c r="E499" s="14"/>
      <c r="F499" s="43"/>
    </row>
    <row r="500" spans="1:6" x14ac:dyDescent="0.25">
      <c r="A500" s="47"/>
      <c r="B500" s="5" t="s">
        <v>14</v>
      </c>
      <c r="C500" s="5"/>
      <c r="D500" s="6"/>
      <c r="E500" s="14"/>
      <c r="F500" s="44"/>
    </row>
    <row r="501" spans="1:6" x14ac:dyDescent="0.25">
      <c r="A501" s="45" t="s">
        <v>378</v>
      </c>
      <c r="B501" s="41" t="s">
        <v>379</v>
      </c>
      <c r="C501" s="41"/>
      <c r="D501" s="41"/>
      <c r="E501" s="41"/>
      <c r="F501" s="41"/>
    </row>
    <row r="502" spans="1:6" x14ac:dyDescent="0.25">
      <c r="A502" s="45"/>
      <c r="B502" s="5" t="s">
        <v>9</v>
      </c>
      <c r="C502" s="5" t="s">
        <v>121</v>
      </c>
      <c r="D502" s="6" t="s">
        <v>19</v>
      </c>
      <c r="E502" s="14">
        <v>4500</v>
      </c>
      <c r="F502" s="42">
        <f>IFERROR(IF(COUNTA(E502:E504)&lt;=2,MIN(E502:E504),MEDIAN(E502:E504)),0)</f>
        <v>5301</v>
      </c>
    </row>
    <row r="503" spans="1:6" x14ac:dyDescent="0.25">
      <c r="A503" s="45"/>
      <c r="B503" s="5" t="s">
        <v>12</v>
      </c>
      <c r="C503" s="5" t="s">
        <v>33</v>
      </c>
      <c r="D503" s="6" t="s">
        <v>19</v>
      </c>
      <c r="E503" s="14">
        <v>5309.01</v>
      </c>
      <c r="F503" s="43"/>
    </row>
    <row r="504" spans="1:6" x14ac:dyDescent="0.25">
      <c r="A504" s="45"/>
      <c r="B504" s="5" t="s">
        <v>14</v>
      </c>
      <c r="C504" s="5" t="s">
        <v>380</v>
      </c>
      <c r="D504" s="6" t="s">
        <v>19</v>
      </c>
      <c r="E504" s="14">
        <v>5301</v>
      </c>
      <c r="F504" s="44"/>
    </row>
    <row r="505" spans="1:6" x14ac:dyDescent="0.25">
      <c r="A505" s="37" t="s">
        <v>381</v>
      </c>
      <c r="B505" s="37"/>
      <c r="C505" s="37"/>
      <c r="D505" s="37"/>
      <c r="E505" s="37"/>
      <c r="F505" s="37"/>
    </row>
    <row r="506" spans="1:6" x14ac:dyDescent="0.25">
      <c r="A506" s="37"/>
      <c r="B506" s="37"/>
      <c r="C506" s="37"/>
      <c r="D506" s="37"/>
      <c r="E506" s="37"/>
      <c r="F506" s="37"/>
    </row>
    <row r="507" spans="1:6" x14ac:dyDescent="0.25">
      <c r="A507" s="47" t="s">
        <v>382</v>
      </c>
      <c r="B507" s="41" t="s">
        <v>383</v>
      </c>
      <c r="C507" s="41"/>
      <c r="D507" s="41"/>
      <c r="E507" s="41"/>
      <c r="F507" s="41"/>
    </row>
    <row r="508" spans="1:6" x14ac:dyDescent="0.25">
      <c r="A508" s="47"/>
      <c r="B508" s="5" t="s">
        <v>9</v>
      </c>
      <c r="C508" s="5" t="s">
        <v>355</v>
      </c>
      <c r="D508" s="11" t="s">
        <v>19</v>
      </c>
      <c r="E508" s="14">
        <v>31.13</v>
      </c>
      <c r="F508" s="42">
        <f>IFERROR(IF(COUNTA(E508:E510)&lt;=2,MIN(E508:E510),MEDIAN(E508:E510)),0)</f>
        <v>31.13</v>
      </c>
    </row>
    <row r="509" spans="1:6" x14ac:dyDescent="0.25">
      <c r="A509" s="47"/>
      <c r="B509" s="5" t="s">
        <v>12</v>
      </c>
      <c r="C509" s="5" t="s">
        <v>384</v>
      </c>
      <c r="D509" s="11" t="s">
        <v>19</v>
      </c>
      <c r="E509" s="14">
        <v>21.31</v>
      </c>
      <c r="F509" s="43"/>
    </row>
    <row r="510" spans="1:6" x14ac:dyDescent="0.25">
      <c r="A510" s="47"/>
      <c r="B510" s="5" t="s">
        <v>14</v>
      </c>
      <c r="C510" s="5" t="s">
        <v>265</v>
      </c>
      <c r="D510" s="11" t="s">
        <v>19</v>
      </c>
      <c r="E510" s="14">
        <v>49.5</v>
      </c>
      <c r="F510" s="44"/>
    </row>
    <row r="511" spans="1:6" x14ac:dyDescent="0.25">
      <c r="A511" s="45" t="s">
        <v>385</v>
      </c>
      <c r="B511" s="41" t="s">
        <v>386</v>
      </c>
      <c r="C511" s="41"/>
      <c r="D511" s="41"/>
      <c r="E511" s="41"/>
      <c r="F511" s="41"/>
    </row>
    <row r="512" spans="1:6" x14ac:dyDescent="0.25">
      <c r="A512" s="45"/>
      <c r="B512" s="5" t="s">
        <v>9</v>
      </c>
      <c r="C512" s="5" t="s">
        <v>355</v>
      </c>
      <c r="D512" s="11" t="s">
        <v>19</v>
      </c>
      <c r="E512" s="14">
        <v>1.73</v>
      </c>
      <c r="F512" s="42">
        <f>IFERROR(IF(COUNTA(E512:E514)&lt;=2,MIN(E512:E514),MEDIAN(E512:E514)),0)</f>
        <v>0.9</v>
      </c>
    </row>
    <row r="513" spans="1:6" x14ac:dyDescent="0.25">
      <c r="A513" s="45"/>
      <c r="B513" s="5" t="s">
        <v>12</v>
      </c>
      <c r="C513" s="5" t="s">
        <v>387</v>
      </c>
      <c r="D513" s="11" t="s">
        <v>19</v>
      </c>
      <c r="E513" s="14">
        <v>0.9</v>
      </c>
      <c r="F513" s="43"/>
    </row>
    <row r="514" spans="1:6" x14ac:dyDescent="0.25">
      <c r="A514" s="45"/>
      <c r="B514" s="5" t="s">
        <v>14</v>
      </c>
      <c r="C514" s="5"/>
      <c r="D514" s="11"/>
      <c r="E514" s="14"/>
      <c r="F514" s="44"/>
    </row>
    <row r="515" spans="1:6" x14ac:dyDescent="0.25">
      <c r="A515" s="45" t="s">
        <v>388</v>
      </c>
      <c r="B515" s="41" t="s">
        <v>389</v>
      </c>
      <c r="C515" s="41"/>
      <c r="D515" s="41"/>
      <c r="E515" s="41"/>
      <c r="F515" s="41"/>
    </row>
    <row r="516" spans="1:6" x14ac:dyDescent="0.25">
      <c r="A516" s="45"/>
      <c r="B516" s="5" t="s">
        <v>9</v>
      </c>
      <c r="C516" s="5" t="s">
        <v>355</v>
      </c>
      <c r="D516" s="11" t="s">
        <v>19</v>
      </c>
      <c r="E516" s="14">
        <v>1.28</v>
      </c>
      <c r="F516" s="42">
        <f>IFERROR(IF(COUNTA(E516:E518)&lt;=2,MIN(E516:E518),MEDIAN(E516:E518)),0)</f>
        <v>1.28</v>
      </c>
    </row>
    <row r="517" spans="1:6" x14ac:dyDescent="0.25">
      <c r="A517" s="45"/>
      <c r="B517" s="5" t="s">
        <v>12</v>
      </c>
      <c r="C517" s="5" t="s">
        <v>390</v>
      </c>
      <c r="D517" s="11" t="s">
        <v>19</v>
      </c>
      <c r="E517" s="14">
        <v>1.36</v>
      </c>
      <c r="F517" s="43"/>
    </row>
    <row r="518" spans="1:6" x14ac:dyDescent="0.25">
      <c r="A518" s="45"/>
      <c r="B518" s="5" t="s">
        <v>14</v>
      </c>
      <c r="C518" s="5"/>
      <c r="D518" s="11"/>
      <c r="E518" s="14"/>
      <c r="F518" s="44"/>
    </row>
    <row r="519" spans="1:6" x14ac:dyDescent="0.25">
      <c r="A519" s="45" t="s">
        <v>391</v>
      </c>
      <c r="B519" s="46" t="s">
        <v>392</v>
      </c>
      <c r="C519" s="46"/>
      <c r="D519" s="46"/>
      <c r="E519" s="46"/>
      <c r="F519" s="46"/>
    </row>
    <row r="520" spans="1:6" x14ac:dyDescent="0.25">
      <c r="A520" s="45"/>
      <c r="B520" s="5" t="s">
        <v>9</v>
      </c>
      <c r="C520" s="5" t="s">
        <v>355</v>
      </c>
      <c r="D520" s="11" t="s">
        <v>19</v>
      </c>
      <c r="E520" s="14">
        <v>22.01</v>
      </c>
      <c r="F520" s="42">
        <f>IFERROR(IF(COUNTA(E520:E522)&lt;=2,MIN(E520:E522),MEDIAN(E520:E522)),0)</f>
        <v>22.01</v>
      </c>
    </row>
    <row r="521" spans="1:6" x14ac:dyDescent="0.25">
      <c r="A521" s="45"/>
      <c r="B521" s="5" t="s">
        <v>12</v>
      </c>
      <c r="C521" s="5" t="s">
        <v>393</v>
      </c>
      <c r="D521" s="11" t="s">
        <v>19</v>
      </c>
      <c r="E521" s="14">
        <v>31</v>
      </c>
      <c r="F521" s="43"/>
    </row>
    <row r="522" spans="1:6" x14ac:dyDescent="0.25">
      <c r="A522" s="45"/>
      <c r="B522" s="5" t="s">
        <v>14</v>
      </c>
      <c r="C522" s="5"/>
      <c r="D522" s="11"/>
      <c r="E522" s="14"/>
      <c r="F522" s="44"/>
    </row>
    <row r="523" spans="1:6" x14ac:dyDescent="0.25">
      <c r="A523" s="45" t="s">
        <v>394</v>
      </c>
      <c r="B523" s="41" t="s">
        <v>395</v>
      </c>
      <c r="C523" s="41"/>
      <c r="D523" s="41"/>
      <c r="E523" s="41"/>
      <c r="F523" s="41"/>
    </row>
    <row r="524" spans="1:6" x14ac:dyDescent="0.25">
      <c r="A524" s="45"/>
      <c r="B524" s="5" t="s">
        <v>9</v>
      </c>
      <c r="C524" s="5" t="s">
        <v>396</v>
      </c>
      <c r="D524" s="11" t="s">
        <v>19</v>
      </c>
      <c r="E524" s="14">
        <v>67.5</v>
      </c>
      <c r="F524" s="42">
        <f>IFERROR(IF(COUNTA(E524:E526)&lt;=2,MIN(E524:E526),MEDIAN(E524:E526)),0)</f>
        <v>67.5</v>
      </c>
    </row>
    <row r="525" spans="1:6" x14ac:dyDescent="0.25">
      <c r="A525" s="45"/>
      <c r="B525" s="5" t="s">
        <v>12</v>
      </c>
      <c r="C525" s="5"/>
      <c r="D525" s="11" t="s">
        <v>19</v>
      </c>
      <c r="E525" s="14"/>
      <c r="F525" s="43"/>
    </row>
    <row r="526" spans="1:6" x14ac:dyDescent="0.25">
      <c r="A526" s="45"/>
      <c r="B526" s="5" t="s">
        <v>14</v>
      </c>
      <c r="C526" s="5"/>
      <c r="D526" s="11" t="s">
        <v>19</v>
      </c>
      <c r="E526" s="14"/>
      <c r="F526" s="44"/>
    </row>
    <row r="527" spans="1:6" x14ac:dyDescent="0.25">
      <c r="A527" s="45" t="s">
        <v>397</v>
      </c>
      <c r="B527" s="41" t="s">
        <v>398</v>
      </c>
      <c r="C527" s="41"/>
      <c r="D527" s="41"/>
      <c r="E527" s="41"/>
      <c r="F527" s="41"/>
    </row>
    <row r="528" spans="1:6" x14ac:dyDescent="0.25">
      <c r="A528" s="45"/>
      <c r="B528" s="5" t="s">
        <v>9</v>
      </c>
      <c r="C528" s="5" t="s">
        <v>355</v>
      </c>
      <c r="D528" s="11" t="s">
        <v>19</v>
      </c>
      <c r="E528" s="14">
        <v>42.39</v>
      </c>
      <c r="F528" s="42">
        <f>IFERROR(IF(COUNTA(E528:E530)&lt;=2,MIN(E528:E530),MEDIAN(E528:E530)),0)</f>
        <v>42.39</v>
      </c>
    </row>
    <row r="529" spans="1:6" x14ac:dyDescent="0.25">
      <c r="A529" s="45"/>
      <c r="B529" s="5" t="s">
        <v>12</v>
      </c>
      <c r="C529" s="5"/>
      <c r="D529" s="11"/>
      <c r="E529" s="14"/>
      <c r="F529" s="43"/>
    </row>
    <row r="530" spans="1:6" x14ac:dyDescent="0.25">
      <c r="A530" s="45"/>
      <c r="B530" s="5" t="s">
        <v>14</v>
      </c>
      <c r="C530" s="5"/>
      <c r="D530" s="11"/>
      <c r="E530" s="14"/>
      <c r="F530" s="44"/>
    </row>
    <row r="531" spans="1:6" x14ac:dyDescent="0.25">
      <c r="A531" s="45" t="s">
        <v>399</v>
      </c>
      <c r="B531" s="41" t="s">
        <v>400</v>
      </c>
      <c r="C531" s="41"/>
      <c r="D531" s="41"/>
      <c r="E531" s="41"/>
      <c r="F531" s="41"/>
    </row>
    <row r="532" spans="1:6" x14ac:dyDescent="0.25">
      <c r="A532" s="45"/>
      <c r="B532" s="5" t="s">
        <v>9</v>
      </c>
      <c r="C532" s="5" t="s">
        <v>355</v>
      </c>
      <c r="D532" s="11" t="s">
        <v>19</v>
      </c>
      <c r="E532" s="14">
        <v>195.57</v>
      </c>
      <c r="F532" s="42">
        <f>IFERROR(IF(COUNTA(E532:E534)&lt;=2,MIN(E532:E534),MEDIAN(E532:E534)),0)</f>
        <v>195.57</v>
      </c>
    </row>
    <row r="533" spans="1:6" x14ac:dyDescent="0.25">
      <c r="A533" s="45"/>
      <c r="B533" s="5" t="s">
        <v>12</v>
      </c>
      <c r="C533" s="5"/>
      <c r="D533" s="11"/>
      <c r="E533" s="14"/>
      <c r="F533" s="43"/>
    </row>
    <row r="534" spans="1:6" x14ac:dyDescent="0.25">
      <c r="A534" s="45"/>
      <c r="B534" s="5" t="s">
        <v>14</v>
      </c>
      <c r="C534" s="5"/>
      <c r="D534" s="11"/>
      <c r="E534" s="14"/>
      <c r="F534" s="44"/>
    </row>
    <row r="535" spans="1:6" x14ac:dyDescent="0.25">
      <c r="A535" s="45" t="s">
        <v>401</v>
      </c>
      <c r="B535" s="41" t="s">
        <v>402</v>
      </c>
      <c r="C535" s="41"/>
      <c r="D535" s="41"/>
      <c r="E535" s="41"/>
      <c r="F535" s="41"/>
    </row>
    <row r="536" spans="1:6" x14ac:dyDescent="0.25">
      <c r="A536" s="45"/>
      <c r="B536" s="5" t="s">
        <v>9</v>
      </c>
      <c r="C536" s="5" t="s">
        <v>355</v>
      </c>
      <c r="D536" s="11" t="s">
        <v>19</v>
      </c>
      <c r="E536" s="14">
        <v>101.03</v>
      </c>
      <c r="F536" s="42">
        <f>IFERROR(IF(COUNTA(E536:E538)&lt;=2,MIN(E536:E538),MEDIAN(E536:E538)),0)</f>
        <v>101.03</v>
      </c>
    </row>
    <row r="537" spans="1:6" x14ac:dyDescent="0.25">
      <c r="A537" s="45"/>
      <c r="B537" s="5" t="s">
        <v>12</v>
      </c>
      <c r="C537" s="5"/>
      <c r="D537" s="11"/>
      <c r="E537" s="14"/>
      <c r="F537" s="43"/>
    </row>
    <row r="538" spans="1:6" x14ac:dyDescent="0.25">
      <c r="A538" s="45"/>
      <c r="B538" s="5" t="s">
        <v>14</v>
      </c>
      <c r="C538" s="5"/>
      <c r="D538" s="11"/>
      <c r="E538" s="14"/>
      <c r="F538" s="44"/>
    </row>
    <row r="539" spans="1:6" x14ac:dyDescent="0.25">
      <c r="A539" s="45" t="s">
        <v>403</v>
      </c>
      <c r="B539" s="41" t="s">
        <v>404</v>
      </c>
      <c r="C539" s="41"/>
      <c r="D539" s="41"/>
      <c r="E539" s="41"/>
      <c r="F539" s="41"/>
    </row>
    <row r="540" spans="1:6" x14ac:dyDescent="0.25">
      <c r="A540" s="45"/>
      <c r="B540" s="5" t="s">
        <v>9</v>
      </c>
      <c r="C540" s="5" t="s">
        <v>355</v>
      </c>
      <c r="D540" s="11" t="s">
        <v>19</v>
      </c>
      <c r="E540" s="14">
        <v>237.62</v>
      </c>
      <c r="F540" s="42">
        <f>IFERROR(IF(COUNTA(E540:E542)&lt;=2,MIN(E540:E542),MEDIAN(E540:E542)),0)</f>
        <v>237.62</v>
      </c>
    </row>
    <row r="541" spans="1:6" x14ac:dyDescent="0.25">
      <c r="A541" s="45"/>
      <c r="B541" s="5" t="s">
        <v>12</v>
      </c>
      <c r="C541" s="5"/>
      <c r="D541" s="11"/>
      <c r="E541" s="14"/>
      <c r="F541" s="43"/>
    </row>
    <row r="542" spans="1:6" x14ac:dyDescent="0.25">
      <c r="A542" s="45"/>
      <c r="B542" s="5" t="s">
        <v>14</v>
      </c>
      <c r="C542" s="5"/>
      <c r="D542" s="11"/>
      <c r="E542" s="14"/>
      <c r="F542" s="44"/>
    </row>
    <row r="543" spans="1:6" x14ac:dyDescent="0.25">
      <c r="A543" s="45" t="s">
        <v>405</v>
      </c>
      <c r="B543" s="41" t="s">
        <v>406</v>
      </c>
      <c r="C543" s="41"/>
      <c r="D543" s="41"/>
      <c r="E543" s="41"/>
      <c r="F543" s="41"/>
    </row>
    <row r="544" spans="1:6" x14ac:dyDescent="0.25">
      <c r="A544" s="45"/>
      <c r="B544" s="5" t="s">
        <v>9</v>
      </c>
      <c r="C544" s="5" t="s">
        <v>355</v>
      </c>
      <c r="D544" s="11" t="s">
        <v>19</v>
      </c>
      <c r="E544" s="14">
        <v>237.62</v>
      </c>
      <c r="F544" s="42">
        <f>IFERROR(IF(COUNTA(E544:E546)&lt;=2,MIN(E544:E546),MEDIAN(E544:E546)),0)</f>
        <v>237.62</v>
      </c>
    </row>
    <row r="545" spans="1:6" x14ac:dyDescent="0.25">
      <c r="A545" s="45"/>
      <c r="B545" s="5" t="s">
        <v>12</v>
      </c>
      <c r="C545" s="5"/>
      <c r="D545" s="11"/>
      <c r="E545" s="14"/>
      <c r="F545" s="43"/>
    </row>
    <row r="546" spans="1:6" x14ac:dyDescent="0.25">
      <c r="A546" s="45"/>
      <c r="B546" s="5" t="s">
        <v>14</v>
      </c>
      <c r="C546" s="5"/>
      <c r="D546" s="11"/>
      <c r="E546" s="14"/>
      <c r="F546" s="44"/>
    </row>
    <row r="547" spans="1:6" x14ac:dyDescent="0.25">
      <c r="A547" s="45" t="s">
        <v>407</v>
      </c>
      <c r="B547" s="41" t="s">
        <v>408</v>
      </c>
      <c r="C547" s="41"/>
      <c r="D547" s="41"/>
      <c r="E547" s="41"/>
      <c r="F547" s="41"/>
    </row>
    <row r="548" spans="1:6" x14ac:dyDescent="0.25">
      <c r="A548" s="45"/>
      <c r="B548" s="5" t="s">
        <v>9</v>
      </c>
      <c r="C548" s="5" t="s">
        <v>355</v>
      </c>
      <c r="D548" s="11" t="s">
        <v>19</v>
      </c>
      <c r="E548" s="14">
        <v>101.03</v>
      </c>
      <c r="F548" s="42">
        <f>IFERROR(IF(COUNTA(E548:E550)&lt;=2,MIN(E548:E550),MEDIAN(E548:E550)),0)</f>
        <v>101.03</v>
      </c>
    </row>
    <row r="549" spans="1:6" x14ac:dyDescent="0.25">
      <c r="A549" s="45"/>
      <c r="B549" s="5" t="s">
        <v>12</v>
      </c>
      <c r="C549" s="5"/>
      <c r="D549" s="11"/>
      <c r="E549" s="14"/>
      <c r="F549" s="43"/>
    </row>
    <row r="550" spans="1:6" x14ac:dyDescent="0.25">
      <c r="A550" s="45"/>
      <c r="B550" s="5" t="s">
        <v>14</v>
      </c>
      <c r="C550" s="5"/>
      <c r="D550" s="11"/>
      <c r="E550" s="14"/>
      <c r="F550" s="44"/>
    </row>
    <row r="551" spans="1:6" x14ac:dyDescent="0.25">
      <c r="A551" s="45" t="s">
        <v>409</v>
      </c>
      <c r="B551" s="41" t="s">
        <v>410</v>
      </c>
      <c r="C551" s="41"/>
      <c r="D551" s="41"/>
      <c r="E551" s="41"/>
      <c r="F551" s="41"/>
    </row>
    <row r="552" spans="1:6" x14ac:dyDescent="0.25">
      <c r="A552" s="45"/>
      <c r="B552" s="5" t="s">
        <v>9</v>
      </c>
      <c r="C552" s="5" t="s">
        <v>355</v>
      </c>
      <c r="D552" s="11" t="s">
        <v>19</v>
      </c>
      <c r="E552" s="14">
        <v>101.03</v>
      </c>
      <c r="F552" s="42">
        <f>IFERROR(IF(COUNTA(E552:E554)&lt;=2,MIN(E552:E554),MEDIAN(E552:E554)),0)</f>
        <v>101.03</v>
      </c>
    </row>
    <row r="553" spans="1:6" x14ac:dyDescent="0.25">
      <c r="A553" s="45"/>
      <c r="B553" s="5" t="s">
        <v>12</v>
      </c>
      <c r="C553" s="5"/>
      <c r="D553" s="11"/>
      <c r="E553" s="14"/>
      <c r="F553" s="43"/>
    </row>
    <row r="554" spans="1:6" x14ac:dyDescent="0.25">
      <c r="A554" s="45"/>
      <c r="B554" s="5" t="s">
        <v>14</v>
      </c>
      <c r="C554" s="5"/>
      <c r="D554" s="11"/>
      <c r="E554" s="14"/>
      <c r="F554" s="44"/>
    </row>
    <row r="555" spans="1:6" x14ac:dyDescent="0.25">
      <c r="A555" s="45" t="s">
        <v>411</v>
      </c>
      <c r="B555" s="41" t="s">
        <v>412</v>
      </c>
      <c r="C555" s="41"/>
      <c r="D555" s="41"/>
      <c r="E555" s="41"/>
      <c r="F555" s="41"/>
    </row>
    <row r="556" spans="1:6" x14ac:dyDescent="0.25">
      <c r="A556" s="45"/>
      <c r="B556" s="5" t="s">
        <v>9</v>
      </c>
      <c r="C556" s="5" t="s">
        <v>413</v>
      </c>
      <c r="D556" s="11" t="s">
        <v>19</v>
      </c>
      <c r="E556" s="14">
        <v>11.6</v>
      </c>
      <c r="F556" s="42">
        <f>IFERROR(IF(COUNTA(E556:E558)&lt;=2,MIN(E556:E558),MEDIAN(E556:E558)),0)</f>
        <v>11.6</v>
      </c>
    </row>
    <row r="557" spans="1:6" x14ac:dyDescent="0.25">
      <c r="A557" s="45"/>
      <c r="B557" s="5" t="s">
        <v>12</v>
      </c>
      <c r="C557" s="21"/>
      <c r="D557" s="21"/>
      <c r="E557" s="21"/>
      <c r="F557" s="43"/>
    </row>
    <row r="558" spans="1:6" x14ac:dyDescent="0.25">
      <c r="A558" s="45"/>
      <c r="B558" s="5" t="s">
        <v>14</v>
      </c>
      <c r="C558" s="5"/>
      <c r="D558" s="11"/>
      <c r="E558" s="14"/>
      <c r="F558" s="44"/>
    </row>
    <row r="559" spans="1:6" x14ac:dyDescent="0.25">
      <c r="A559" s="45" t="s">
        <v>414</v>
      </c>
      <c r="B559" s="41" t="s">
        <v>415</v>
      </c>
      <c r="C559" s="41"/>
      <c r="D559" s="41"/>
      <c r="E559" s="41"/>
      <c r="F559" s="41"/>
    </row>
    <row r="560" spans="1:6" x14ac:dyDescent="0.25">
      <c r="A560" s="45"/>
      <c r="B560" s="5" t="s">
        <v>9</v>
      </c>
      <c r="C560" s="5" t="s">
        <v>355</v>
      </c>
      <c r="D560" s="11" t="s">
        <v>19</v>
      </c>
      <c r="E560" s="14">
        <v>13.57</v>
      </c>
      <c r="F560" s="42">
        <f>IFERROR(IF(COUNTA(E560:E562)&lt;=2,MIN(E560:E562),MEDIAN(E560:E562)),0)</f>
        <v>13.57</v>
      </c>
    </row>
    <row r="561" spans="1:6" x14ac:dyDescent="0.25">
      <c r="A561" s="45"/>
      <c r="B561" s="5" t="s">
        <v>12</v>
      </c>
      <c r="C561" s="5" t="s">
        <v>265</v>
      </c>
      <c r="D561" s="11" t="s">
        <v>19</v>
      </c>
      <c r="E561" s="14">
        <v>83</v>
      </c>
      <c r="F561" s="43"/>
    </row>
    <row r="562" spans="1:6" x14ac:dyDescent="0.25">
      <c r="A562" s="45"/>
      <c r="B562" s="5" t="s">
        <v>14</v>
      </c>
      <c r="C562" s="21"/>
      <c r="D562" s="21"/>
      <c r="E562" s="21"/>
      <c r="F562" s="44"/>
    </row>
    <row r="563" spans="1:6" x14ac:dyDescent="0.25">
      <c r="A563" s="45" t="s">
        <v>416</v>
      </c>
      <c r="B563" s="41" t="s">
        <v>417</v>
      </c>
      <c r="C563" s="41"/>
      <c r="D563" s="41"/>
      <c r="E563" s="41"/>
      <c r="F563" s="41"/>
    </row>
    <row r="564" spans="1:6" x14ac:dyDescent="0.25">
      <c r="A564" s="45"/>
      <c r="B564" s="5" t="s">
        <v>9</v>
      </c>
      <c r="C564" s="5" t="s">
        <v>355</v>
      </c>
      <c r="D564" s="6" t="s">
        <v>418</v>
      </c>
      <c r="E564" s="14">
        <v>37.630000000000003</v>
      </c>
      <c r="F564" s="42">
        <f>IFERROR(IF(COUNTA(E564:E566)&lt;=2,MIN(E564:E566),MEDIAN(E564:E566)),0)</f>
        <v>37.630000000000003</v>
      </c>
    </row>
    <row r="565" spans="1:6" x14ac:dyDescent="0.25">
      <c r="A565" s="45"/>
      <c r="B565" s="5" t="s">
        <v>12</v>
      </c>
      <c r="C565" s="5" t="s">
        <v>265</v>
      </c>
      <c r="D565" s="6" t="s">
        <v>418</v>
      </c>
      <c r="E565" s="14">
        <v>53</v>
      </c>
      <c r="F565" s="43"/>
    </row>
    <row r="566" spans="1:6" x14ac:dyDescent="0.25">
      <c r="A566" s="45"/>
      <c r="B566" s="5" t="s">
        <v>14</v>
      </c>
      <c r="C566" s="5"/>
      <c r="D566" s="6"/>
      <c r="E566" s="14"/>
      <c r="F566" s="44"/>
    </row>
    <row r="567" spans="1:6" x14ac:dyDescent="0.25">
      <c r="A567" s="45" t="s">
        <v>419</v>
      </c>
      <c r="B567" s="41" t="s">
        <v>420</v>
      </c>
      <c r="C567" s="41"/>
      <c r="D567" s="41"/>
      <c r="E567" s="41"/>
      <c r="F567" s="41"/>
    </row>
    <row r="568" spans="1:6" x14ac:dyDescent="0.25">
      <c r="A568" s="45"/>
      <c r="B568" s="5" t="s">
        <v>9</v>
      </c>
      <c r="C568" s="5" t="s">
        <v>421</v>
      </c>
      <c r="D568" s="6" t="s">
        <v>41</v>
      </c>
      <c r="E568" s="14">
        <v>4275</v>
      </c>
      <c r="F568" s="42">
        <f>IFERROR(IF(COUNTA(E568:E570)&lt;=2,MIN(E568:E570),MEDIAN(E568:E570)),0)</f>
        <v>4275</v>
      </c>
    </row>
    <row r="569" spans="1:6" x14ac:dyDescent="0.25">
      <c r="A569" s="45"/>
      <c r="B569" s="5" t="s">
        <v>12</v>
      </c>
      <c r="C569" s="5" t="s">
        <v>369</v>
      </c>
      <c r="D569" s="6" t="s">
        <v>41</v>
      </c>
      <c r="E569" s="14">
        <v>5852.47</v>
      </c>
      <c r="F569" s="43"/>
    </row>
    <row r="570" spans="1:6" x14ac:dyDescent="0.25">
      <c r="A570" s="45"/>
      <c r="B570" s="5" t="s">
        <v>14</v>
      </c>
      <c r="C570" s="5"/>
      <c r="D570" s="6"/>
      <c r="E570" s="14"/>
      <c r="F570" s="44"/>
    </row>
    <row r="571" spans="1:6" x14ac:dyDescent="0.25">
      <c r="A571" s="37" t="s">
        <v>422</v>
      </c>
      <c r="B571" s="37"/>
      <c r="C571" s="37"/>
      <c r="D571" s="37"/>
      <c r="E571" s="37"/>
      <c r="F571" s="37"/>
    </row>
    <row r="572" spans="1:6" x14ac:dyDescent="0.25">
      <c r="A572" s="37"/>
      <c r="B572" s="37"/>
      <c r="C572" s="37"/>
      <c r="D572" s="37"/>
      <c r="E572" s="37"/>
      <c r="F572" s="37"/>
    </row>
    <row r="573" spans="1:6" x14ac:dyDescent="0.25">
      <c r="A573" s="45" t="s">
        <v>423</v>
      </c>
      <c r="B573" s="41" t="s">
        <v>424</v>
      </c>
      <c r="C573" s="41"/>
      <c r="D573" s="41"/>
      <c r="E573" s="41"/>
      <c r="F573" s="41"/>
    </row>
    <row r="574" spans="1:6" x14ac:dyDescent="0.25">
      <c r="A574" s="45"/>
      <c r="B574" s="5" t="s">
        <v>9</v>
      </c>
      <c r="C574" s="5" t="s">
        <v>425</v>
      </c>
      <c r="D574" s="6" t="s">
        <v>120</v>
      </c>
      <c r="E574" s="14">
        <f>9976.69/(4*4.1)</f>
        <v>608.33475609756101</v>
      </c>
      <c r="F574" s="42">
        <f>IFERROR(IF(COUNTA(E574:E576)&lt;=2,MIN(E574:E576),MEDIAN(E574:E576)),0)</f>
        <v>420</v>
      </c>
    </row>
    <row r="575" spans="1:6" x14ac:dyDescent="0.25">
      <c r="A575" s="45"/>
      <c r="B575" s="5" t="s">
        <v>12</v>
      </c>
      <c r="C575" s="5" t="s">
        <v>426</v>
      </c>
      <c r="D575" s="6" t="s">
        <v>120</v>
      </c>
      <c r="E575" s="14">
        <v>420</v>
      </c>
      <c r="F575" s="43"/>
    </row>
    <row r="576" spans="1:6" x14ac:dyDescent="0.25">
      <c r="A576" s="45"/>
      <c r="B576" s="5" t="s">
        <v>14</v>
      </c>
      <c r="C576" s="21"/>
      <c r="D576" s="21"/>
      <c r="E576" s="21"/>
      <c r="F576" s="44"/>
    </row>
    <row r="577" spans="1:6" x14ac:dyDescent="0.25">
      <c r="A577" s="45" t="s">
        <v>427</v>
      </c>
      <c r="B577" s="41" t="s">
        <v>428</v>
      </c>
      <c r="C577" s="41"/>
      <c r="D577" s="41"/>
      <c r="E577" s="41"/>
      <c r="F577" s="41"/>
    </row>
    <row r="578" spans="1:6" x14ac:dyDescent="0.25">
      <c r="A578" s="45"/>
      <c r="B578" s="5" t="s">
        <v>9</v>
      </c>
      <c r="C578" s="5" t="s">
        <v>119</v>
      </c>
      <c r="D578" s="6" t="s">
        <v>52</v>
      </c>
      <c r="E578" s="14">
        <v>26.1</v>
      </c>
      <c r="F578" s="42">
        <f>IFERROR(IF(COUNTA(E578:E580)&lt;=2,MIN(E578:E580),MEDIAN(E578:E580)),0)</f>
        <v>40</v>
      </c>
    </row>
    <row r="579" spans="1:6" x14ac:dyDescent="0.25">
      <c r="A579" s="45"/>
      <c r="B579" s="5" t="s">
        <v>12</v>
      </c>
      <c r="C579" s="5" t="s">
        <v>121</v>
      </c>
      <c r="D579" s="6" t="s">
        <v>52</v>
      </c>
      <c r="E579" s="14">
        <v>40</v>
      </c>
      <c r="F579" s="43"/>
    </row>
    <row r="580" spans="1:6" x14ac:dyDescent="0.25">
      <c r="A580" s="45"/>
      <c r="B580" s="5" t="s">
        <v>14</v>
      </c>
      <c r="C580" s="5" t="s">
        <v>429</v>
      </c>
      <c r="D580" s="6" t="s">
        <v>52</v>
      </c>
      <c r="E580" s="14">
        <v>65</v>
      </c>
      <c r="F580" s="44"/>
    </row>
    <row r="581" spans="1:6" x14ac:dyDescent="0.25">
      <c r="A581" s="45" t="s">
        <v>430</v>
      </c>
      <c r="B581" s="41" t="s">
        <v>431</v>
      </c>
      <c r="C581" s="41"/>
      <c r="D581" s="41"/>
      <c r="E581" s="41"/>
      <c r="F581" s="41"/>
    </row>
    <row r="582" spans="1:6" x14ac:dyDescent="0.25">
      <c r="A582" s="45"/>
      <c r="B582" s="5" t="s">
        <v>9</v>
      </c>
      <c r="C582" s="5" t="s">
        <v>236</v>
      </c>
      <c r="D582" s="6" t="s">
        <v>120</v>
      </c>
      <c r="E582" s="14">
        <v>132.06</v>
      </c>
      <c r="F582" s="42">
        <f>IFERROR(IF(COUNTA(E582:E584)&lt;=2,MIN(E582:E584),MEDIAN(E582:E584)),0)</f>
        <v>97.65</v>
      </c>
    </row>
    <row r="583" spans="1:6" x14ac:dyDescent="0.25">
      <c r="A583" s="45"/>
      <c r="B583" s="5" t="s">
        <v>12</v>
      </c>
      <c r="C583" s="5" t="s">
        <v>237</v>
      </c>
      <c r="D583" s="6" t="s">
        <v>52</v>
      </c>
      <c r="E583" s="14">
        <v>97.65</v>
      </c>
      <c r="F583" s="43"/>
    </row>
    <row r="584" spans="1:6" x14ac:dyDescent="0.25">
      <c r="A584" s="45"/>
      <c r="B584" s="5" t="s">
        <v>14</v>
      </c>
      <c r="C584" s="5" t="s">
        <v>238</v>
      </c>
      <c r="D584" s="6" t="s">
        <v>52</v>
      </c>
      <c r="E584" s="14">
        <v>76.02</v>
      </c>
      <c r="F584" s="44"/>
    </row>
    <row r="585" spans="1:6" x14ac:dyDescent="0.25">
      <c r="A585" s="37" t="s">
        <v>432</v>
      </c>
      <c r="B585" s="37"/>
      <c r="C585" s="37"/>
      <c r="D585" s="37"/>
      <c r="E585" s="37"/>
      <c r="F585" s="37"/>
    </row>
    <row r="586" spans="1:6" x14ac:dyDescent="0.25">
      <c r="A586" s="37"/>
      <c r="B586" s="37"/>
      <c r="C586" s="37"/>
      <c r="D586" s="37"/>
      <c r="E586" s="37"/>
      <c r="F586" s="37"/>
    </row>
    <row r="587" spans="1:6" x14ac:dyDescent="0.25">
      <c r="A587" s="38" t="s">
        <v>433</v>
      </c>
      <c r="B587" s="41" t="s">
        <v>434</v>
      </c>
      <c r="C587" s="41"/>
      <c r="D587" s="41"/>
      <c r="E587" s="41"/>
      <c r="F587" s="41"/>
    </row>
    <row r="588" spans="1:6" x14ac:dyDescent="0.25">
      <c r="A588" s="39"/>
      <c r="B588" s="5" t="s">
        <v>9</v>
      </c>
      <c r="C588" s="5" t="s">
        <v>435</v>
      </c>
      <c r="D588" s="11" t="s">
        <v>52</v>
      </c>
      <c r="E588" s="14">
        <f>84806.09/(67*1.5)</f>
        <v>843.84169154228857</v>
      </c>
      <c r="F588" s="42">
        <f>MIN(E588:E590)</f>
        <v>363.32706467661694</v>
      </c>
    </row>
    <row r="589" spans="1:6" x14ac:dyDescent="0.25">
      <c r="A589" s="39"/>
      <c r="B589" s="5" t="s">
        <v>12</v>
      </c>
      <c r="C589" s="5" t="s">
        <v>436</v>
      </c>
      <c r="D589" s="11" t="s">
        <v>52</v>
      </c>
      <c r="E589" s="14">
        <f>36514.37/(67*1.5)</f>
        <v>363.32706467661694</v>
      </c>
      <c r="F589" s="43"/>
    </row>
    <row r="590" spans="1:6" x14ac:dyDescent="0.25">
      <c r="A590" s="40"/>
      <c r="B590" s="5" t="s">
        <v>14</v>
      </c>
      <c r="C590" s="5" t="s">
        <v>437</v>
      </c>
      <c r="D590" s="11" t="s">
        <v>52</v>
      </c>
      <c r="E590" s="14">
        <v>400.99</v>
      </c>
      <c r="F590" s="44"/>
    </row>
    <row r="591" spans="1:6" x14ac:dyDescent="0.25">
      <c r="A591" s="38" t="s">
        <v>438</v>
      </c>
      <c r="B591" s="41" t="s">
        <v>439</v>
      </c>
      <c r="C591" s="41"/>
      <c r="D591" s="41"/>
      <c r="E591" s="41"/>
      <c r="F591" s="41"/>
    </row>
    <row r="592" spans="1:6" x14ac:dyDescent="0.25">
      <c r="A592" s="39"/>
      <c r="B592" s="5" t="s">
        <v>9</v>
      </c>
      <c r="C592" s="5" t="s">
        <v>435</v>
      </c>
      <c r="D592" s="11" t="s">
        <v>52</v>
      </c>
      <c r="E592" s="14">
        <f>4425.91/(2*2.1)</f>
        <v>1053.7880952380951</v>
      </c>
      <c r="F592" s="42">
        <f>IFERROR(IF(COUNTA(E592:E594)&lt;=2,MIN(E592:E594),MEDIAN(E592:E594)),0)</f>
        <v>453.72142857142859</v>
      </c>
    </row>
    <row r="593" spans="1:6" x14ac:dyDescent="0.25">
      <c r="A593" s="39"/>
      <c r="B593" s="5" t="s">
        <v>12</v>
      </c>
      <c r="C593" s="5" t="s">
        <v>436</v>
      </c>
      <c r="D593" s="11" t="s">
        <v>52</v>
      </c>
      <c r="E593" s="14">
        <f>1905.63/(2*2.1)</f>
        <v>453.72142857142859</v>
      </c>
      <c r="F593" s="43"/>
    </row>
    <row r="594" spans="1:6" x14ac:dyDescent="0.25">
      <c r="A594" s="40"/>
      <c r="B594" s="5" t="s">
        <v>14</v>
      </c>
      <c r="C594" s="8"/>
      <c r="D594" s="35"/>
      <c r="E594" s="9"/>
      <c r="F594" s="44"/>
    </row>
    <row r="596" spans="1:6" x14ac:dyDescent="0.25">
      <c r="A596" s="3" t="s">
        <v>440</v>
      </c>
    </row>
  </sheetData>
  <mergeCells count="434">
    <mergeCell ref="A1:G4"/>
    <mergeCell ref="B5:G5"/>
    <mergeCell ref="B6:G6"/>
    <mergeCell ref="A7:G9"/>
    <mergeCell ref="A11:F12"/>
    <mergeCell ref="A13:A16"/>
    <mergeCell ref="B13:F13"/>
    <mergeCell ref="F14:F16"/>
    <mergeCell ref="A27:A30"/>
    <mergeCell ref="B27:F27"/>
    <mergeCell ref="F28:F30"/>
    <mergeCell ref="A31:A34"/>
    <mergeCell ref="B31:F31"/>
    <mergeCell ref="F32:F34"/>
    <mergeCell ref="A17:A20"/>
    <mergeCell ref="B17:F17"/>
    <mergeCell ref="F18:F20"/>
    <mergeCell ref="A21:F22"/>
    <mergeCell ref="A23:A26"/>
    <mergeCell ref="B23:F23"/>
    <mergeCell ref="F24:F26"/>
    <mergeCell ref="A43:A46"/>
    <mergeCell ref="B43:F43"/>
    <mergeCell ref="F44:F46"/>
    <mergeCell ref="A47:A50"/>
    <mergeCell ref="B47:F47"/>
    <mergeCell ref="F48:F50"/>
    <mergeCell ref="A35:A38"/>
    <mergeCell ref="B35:F35"/>
    <mergeCell ref="F36:F38"/>
    <mergeCell ref="A39:A42"/>
    <mergeCell ref="B39:F39"/>
    <mergeCell ref="F40:F42"/>
    <mergeCell ref="A59:A62"/>
    <mergeCell ref="B59:F59"/>
    <mergeCell ref="F60:F62"/>
    <mergeCell ref="A63:A66"/>
    <mergeCell ref="B63:F63"/>
    <mergeCell ref="F64:F66"/>
    <mergeCell ref="A51:A54"/>
    <mergeCell ref="B51:F51"/>
    <mergeCell ref="F52:F54"/>
    <mergeCell ref="A55:A58"/>
    <mergeCell ref="B55:F55"/>
    <mergeCell ref="F56:F58"/>
    <mergeCell ref="A75:A78"/>
    <mergeCell ref="B75:F75"/>
    <mergeCell ref="F76:F78"/>
    <mergeCell ref="A79:A82"/>
    <mergeCell ref="B79:F79"/>
    <mergeCell ref="F80:F82"/>
    <mergeCell ref="A67:A70"/>
    <mergeCell ref="B67:F67"/>
    <mergeCell ref="F68:F70"/>
    <mergeCell ref="A71:A74"/>
    <mergeCell ref="B71:F71"/>
    <mergeCell ref="F72:F74"/>
    <mergeCell ref="A91:A94"/>
    <mergeCell ref="B91:F91"/>
    <mergeCell ref="F92:F94"/>
    <mergeCell ref="A83:A86"/>
    <mergeCell ref="B83:F83"/>
    <mergeCell ref="F84:F86"/>
    <mergeCell ref="A87:A90"/>
    <mergeCell ref="B87:F87"/>
    <mergeCell ref="F88:F90"/>
    <mergeCell ref="A103:A106"/>
    <mergeCell ref="B103:F103"/>
    <mergeCell ref="F104:F106"/>
    <mergeCell ref="A107:A110"/>
    <mergeCell ref="B107:F107"/>
    <mergeCell ref="F108:F110"/>
    <mergeCell ref="A95:A98"/>
    <mergeCell ref="B95:F95"/>
    <mergeCell ref="F96:F98"/>
    <mergeCell ref="A99:A102"/>
    <mergeCell ref="B99:F99"/>
    <mergeCell ref="F100:F102"/>
    <mergeCell ref="A119:F120"/>
    <mergeCell ref="A121:A124"/>
    <mergeCell ref="B121:F121"/>
    <mergeCell ref="F122:F124"/>
    <mergeCell ref="A125:A128"/>
    <mergeCell ref="B125:F125"/>
    <mergeCell ref="F126:F128"/>
    <mergeCell ref="A111:A114"/>
    <mergeCell ref="B111:F111"/>
    <mergeCell ref="F112:F114"/>
    <mergeCell ref="A115:A118"/>
    <mergeCell ref="B115:F115"/>
    <mergeCell ref="F116:F118"/>
    <mergeCell ref="A139:A142"/>
    <mergeCell ref="B139:F139"/>
    <mergeCell ref="F140:F142"/>
    <mergeCell ref="A143:A146"/>
    <mergeCell ref="B143:F143"/>
    <mergeCell ref="F144:F146"/>
    <mergeCell ref="A129:F130"/>
    <mergeCell ref="A131:A134"/>
    <mergeCell ref="B131:F131"/>
    <mergeCell ref="F132:F134"/>
    <mergeCell ref="A135:A138"/>
    <mergeCell ref="B135:F135"/>
    <mergeCell ref="F136:F138"/>
    <mergeCell ref="A155:A158"/>
    <mergeCell ref="B155:F155"/>
    <mergeCell ref="F156:F158"/>
    <mergeCell ref="A159:A162"/>
    <mergeCell ref="B159:F159"/>
    <mergeCell ref="F160:F162"/>
    <mergeCell ref="A147:A150"/>
    <mergeCell ref="B147:F147"/>
    <mergeCell ref="F148:F150"/>
    <mergeCell ref="A151:A154"/>
    <mergeCell ref="B151:F151"/>
    <mergeCell ref="F152:F154"/>
    <mergeCell ref="A171:A174"/>
    <mergeCell ref="B171:F171"/>
    <mergeCell ref="F172:F174"/>
    <mergeCell ref="A175:A178"/>
    <mergeCell ref="B175:F175"/>
    <mergeCell ref="F176:F178"/>
    <mergeCell ref="A163:A166"/>
    <mergeCell ref="B163:F163"/>
    <mergeCell ref="F164:F166"/>
    <mergeCell ref="A167:A170"/>
    <mergeCell ref="B167:F167"/>
    <mergeCell ref="F168:F170"/>
    <mergeCell ref="A187:A190"/>
    <mergeCell ref="B187:F187"/>
    <mergeCell ref="F188:F190"/>
    <mergeCell ref="A191:A194"/>
    <mergeCell ref="B191:F191"/>
    <mergeCell ref="F192:F194"/>
    <mergeCell ref="A179:A182"/>
    <mergeCell ref="B179:F179"/>
    <mergeCell ref="F180:F182"/>
    <mergeCell ref="A183:A186"/>
    <mergeCell ref="B183:F183"/>
    <mergeCell ref="F184:F186"/>
    <mergeCell ref="A203:A206"/>
    <mergeCell ref="B203:F203"/>
    <mergeCell ref="F204:F206"/>
    <mergeCell ref="A207:A210"/>
    <mergeCell ref="B207:F207"/>
    <mergeCell ref="F208:F210"/>
    <mergeCell ref="A195:A198"/>
    <mergeCell ref="B195:F195"/>
    <mergeCell ref="F196:F198"/>
    <mergeCell ref="A199:A202"/>
    <mergeCell ref="B199:F199"/>
    <mergeCell ref="F200:F202"/>
    <mergeCell ref="A219:A222"/>
    <mergeCell ref="B219:F219"/>
    <mergeCell ref="F220:F222"/>
    <mergeCell ref="A223:A226"/>
    <mergeCell ref="B223:F223"/>
    <mergeCell ref="F224:F226"/>
    <mergeCell ref="A211:A214"/>
    <mergeCell ref="B211:F211"/>
    <mergeCell ref="F212:F214"/>
    <mergeCell ref="A215:A218"/>
    <mergeCell ref="B215:F215"/>
    <mergeCell ref="F216:F218"/>
    <mergeCell ref="A235:A238"/>
    <mergeCell ref="B235:F235"/>
    <mergeCell ref="F236:F238"/>
    <mergeCell ref="A239:A242"/>
    <mergeCell ref="B239:F239"/>
    <mergeCell ref="F240:F242"/>
    <mergeCell ref="A227:A230"/>
    <mergeCell ref="B227:F227"/>
    <mergeCell ref="F228:F230"/>
    <mergeCell ref="A231:A234"/>
    <mergeCell ref="B231:F231"/>
    <mergeCell ref="F232:F234"/>
    <mergeCell ref="A251:A256"/>
    <mergeCell ref="B251:F251"/>
    <mergeCell ref="F252:F256"/>
    <mergeCell ref="A257:A262"/>
    <mergeCell ref="B257:F257"/>
    <mergeCell ref="F258:F262"/>
    <mergeCell ref="A243:A246"/>
    <mergeCell ref="B243:F243"/>
    <mergeCell ref="F244:F246"/>
    <mergeCell ref="A247:A250"/>
    <mergeCell ref="B247:F247"/>
    <mergeCell ref="F248:F250"/>
    <mergeCell ref="A271:A274"/>
    <mergeCell ref="B271:F271"/>
    <mergeCell ref="F272:F274"/>
    <mergeCell ref="A275:A278"/>
    <mergeCell ref="B275:F275"/>
    <mergeCell ref="F276:F278"/>
    <mergeCell ref="A263:A266"/>
    <mergeCell ref="B263:F263"/>
    <mergeCell ref="F264:F266"/>
    <mergeCell ref="A267:A270"/>
    <mergeCell ref="B267:F267"/>
    <mergeCell ref="F268:F270"/>
    <mergeCell ref="A287:A290"/>
    <mergeCell ref="B287:F287"/>
    <mergeCell ref="F288:F290"/>
    <mergeCell ref="A291:A294"/>
    <mergeCell ref="B291:F291"/>
    <mergeCell ref="F292:F294"/>
    <mergeCell ref="A279:A282"/>
    <mergeCell ref="B279:F279"/>
    <mergeCell ref="F280:F282"/>
    <mergeCell ref="A283:A286"/>
    <mergeCell ref="B283:F283"/>
    <mergeCell ref="F284:F286"/>
    <mergeCell ref="A303:A306"/>
    <mergeCell ref="B303:F303"/>
    <mergeCell ref="F304:F306"/>
    <mergeCell ref="A307:A310"/>
    <mergeCell ref="B307:F307"/>
    <mergeCell ref="F308:F310"/>
    <mergeCell ref="A295:A298"/>
    <mergeCell ref="B295:F295"/>
    <mergeCell ref="F296:F298"/>
    <mergeCell ref="A299:A302"/>
    <mergeCell ref="B299:F299"/>
    <mergeCell ref="F300:F302"/>
    <mergeCell ref="A319:F320"/>
    <mergeCell ref="A321:A324"/>
    <mergeCell ref="B321:F321"/>
    <mergeCell ref="B322:B324"/>
    <mergeCell ref="C322:C324"/>
    <mergeCell ref="D322:D324"/>
    <mergeCell ref="E322:E324"/>
    <mergeCell ref="F322:F324"/>
    <mergeCell ref="A311:A314"/>
    <mergeCell ref="B311:F311"/>
    <mergeCell ref="F312:F314"/>
    <mergeCell ref="A315:A318"/>
    <mergeCell ref="B315:F315"/>
    <mergeCell ref="F316:F318"/>
    <mergeCell ref="A333:A336"/>
    <mergeCell ref="B333:F333"/>
    <mergeCell ref="F334:F336"/>
    <mergeCell ref="A337:A340"/>
    <mergeCell ref="B337:F337"/>
    <mergeCell ref="F338:F340"/>
    <mergeCell ref="A325:A328"/>
    <mergeCell ref="B325:F325"/>
    <mergeCell ref="F326:F328"/>
    <mergeCell ref="A329:A332"/>
    <mergeCell ref="B329:F329"/>
    <mergeCell ref="F330:F332"/>
    <mergeCell ref="A349:A352"/>
    <mergeCell ref="B349:F349"/>
    <mergeCell ref="F350:F352"/>
    <mergeCell ref="A353:A356"/>
    <mergeCell ref="B353:F353"/>
    <mergeCell ref="F354:F356"/>
    <mergeCell ref="A341:A344"/>
    <mergeCell ref="B341:F341"/>
    <mergeCell ref="F342:F344"/>
    <mergeCell ref="A345:A348"/>
    <mergeCell ref="B345:F345"/>
    <mergeCell ref="F346:F348"/>
    <mergeCell ref="A365:A368"/>
    <mergeCell ref="B365:F365"/>
    <mergeCell ref="F366:F368"/>
    <mergeCell ref="A369:A372"/>
    <mergeCell ref="B369:F369"/>
    <mergeCell ref="F370:F372"/>
    <mergeCell ref="A357:A360"/>
    <mergeCell ref="B357:F357"/>
    <mergeCell ref="F358:F360"/>
    <mergeCell ref="A361:A364"/>
    <mergeCell ref="B361:F361"/>
    <mergeCell ref="F362:F364"/>
    <mergeCell ref="A381:A384"/>
    <mergeCell ref="B381:F381"/>
    <mergeCell ref="F382:F384"/>
    <mergeCell ref="A385:A388"/>
    <mergeCell ref="B385:F385"/>
    <mergeCell ref="F386:F388"/>
    <mergeCell ref="A373:A376"/>
    <mergeCell ref="B373:F373"/>
    <mergeCell ref="F374:F376"/>
    <mergeCell ref="A377:A380"/>
    <mergeCell ref="B377:F377"/>
    <mergeCell ref="F378:F380"/>
    <mergeCell ref="A399:A404"/>
    <mergeCell ref="B399:F399"/>
    <mergeCell ref="F400:F404"/>
    <mergeCell ref="A405:A408"/>
    <mergeCell ref="B405:F405"/>
    <mergeCell ref="F406:F408"/>
    <mergeCell ref="A389:A392"/>
    <mergeCell ref="B389:F389"/>
    <mergeCell ref="F390:F392"/>
    <mergeCell ref="A393:A397"/>
    <mergeCell ref="B393:F393"/>
    <mergeCell ref="F394:F398"/>
    <mergeCell ref="A417:A420"/>
    <mergeCell ref="B417:F417"/>
    <mergeCell ref="F418:F420"/>
    <mergeCell ref="A421:A424"/>
    <mergeCell ref="B421:F421"/>
    <mergeCell ref="F422:F424"/>
    <mergeCell ref="A409:A412"/>
    <mergeCell ref="B409:F409"/>
    <mergeCell ref="F410:F412"/>
    <mergeCell ref="A413:A416"/>
    <mergeCell ref="B413:F413"/>
    <mergeCell ref="F414:F416"/>
    <mergeCell ref="A433:A436"/>
    <mergeCell ref="B433:F433"/>
    <mergeCell ref="F434:F436"/>
    <mergeCell ref="A437:A440"/>
    <mergeCell ref="B437:F437"/>
    <mergeCell ref="F438:F440"/>
    <mergeCell ref="A425:A428"/>
    <mergeCell ref="B425:F425"/>
    <mergeCell ref="F426:F428"/>
    <mergeCell ref="A429:A432"/>
    <mergeCell ref="B429:F429"/>
    <mergeCell ref="F430:F432"/>
    <mergeCell ref="A449:A452"/>
    <mergeCell ref="B449:F449"/>
    <mergeCell ref="F450:F452"/>
    <mergeCell ref="A453:A456"/>
    <mergeCell ref="B453:F453"/>
    <mergeCell ref="F454:F456"/>
    <mergeCell ref="A441:A444"/>
    <mergeCell ref="B441:F441"/>
    <mergeCell ref="F442:F444"/>
    <mergeCell ref="A445:A448"/>
    <mergeCell ref="B445:F445"/>
    <mergeCell ref="F446:F448"/>
    <mergeCell ref="A465:A468"/>
    <mergeCell ref="B465:F465"/>
    <mergeCell ref="F466:F468"/>
    <mergeCell ref="A469:A472"/>
    <mergeCell ref="B469:F469"/>
    <mergeCell ref="F470:F472"/>
    <mergeCell ref="A457:A460"/>
    <mergeCell ref="B457:F457"/>
    <mergeCell ref="F458:F460"/>
    <mergeCell ref="A461:A464"/>
    <mergeCell ref="B461:F461"/>
    <mergeCell ref="F462:F464"/>
    <mergeCell ref="A483:A486"/>
    <mergeCell ref="B483:F483"/>
    <mergeCell ref="F484:F486"/>
    <mergeCell ref="A487:A490"/>
    <mergeCell ref="B487:F487"/>
    <mergeCell ref="F488:F490"/>
    <mergeCell ref="A473:A476"/>
    <mergeCell ref="B473:F473"/>
    <mergeCell ref="F474:F476"/>
    <mergeCell ref="A477:A482"/>
    <mergeCell ref="B477:F477"/>
    <mergeCell ref="F478:F482"/>
    <mergeCell ref="A501:A504"/>
    <mergeCell ref="B501:F501"/>
    <mergeCell ref="F502:F504"/>
    <mergeCell ref="A505:F506"/>
    <mergeCell ref="A507:A510"/>
    <mergeCell ref="B507:F507"/>
    <mergeCell ref="F508:F510"/>
    <mergeCell ref="A491:F492"/>
    <mergeCell ref="A493:A496"/>
    <mergeCell ref="B493:F493"/>
    <mergeCell ref="F494:F496"/>
    <mergeCell ref="A497:A500"/>
    <mergeCell ref="B497:F497"/>
    <mergeCell ref="F498:F500"/>
    <mergeCell ref="A519:A522"/>
    <mergeCell ref="B519:F519"/>
    <mergeCell ref="F520:F522"/>
    <mergeCell ref="A523:A526"/>
    <mergeCell ref="B523:F523"/>
    <mergeCell ref="F524:F526"/>
    <mergeCell ref="A511:A514"/>
    <mergeCell ref="B511:F511"/>
    <mergeCell ref="F512:F514"/>
    <mergeCell ref="A515:A518"/>
    <mergeCell ref="B515:F515"/>
    <mergeCell ref="F516:F518"/>
    <mergeCell ref="A535:A538"/>
    <mergeCell ref="B535:F535"/>
    <mergeCell ref="F536:F538"/>
    <mergeCell ref="A539:A542"/>
    <mergeCell ref="B539:F539"/>
    <mergeCell ref="F540:F542"/>
    <mergeCell ref="A527:A530"/>
    <mergeCell ref="B527:F527"/>
    <mergeCell ref="F528:F530"/>
    <mergeCell ref="A531:A534"/>
    <mergeCell ref="B531:F531"/>
    <mergeCell ref="F532:F534"/>
    <mergeCell ref="A551:A554"/>
    <mergeCell ref="B551:F551"/>
    <mergeCell ref="F552:F554"/>
    <mergeCell ref="A555:A558"/>
    <mergeCell ref="B555:F555"/>
    <mergeCell ref="F556:F558"/>
    <mergeCell ref="A543:A546"/>
    <mergeCell ref="B543:F543"/>
    <mergeCell ref="F544:F546"/>
    <mergeCell ref="A547:A550"/>
    <mergeCell ref="B547:F547"/>
    <mergeCell ref="F548:F550"/>
    <mergeCell ref="A567:A570"/>
    <mergeCell ref="B567:F567"/>
    <mergeCell ref="F568:F570"/>
    <mergeCell ref="A571:F572"/>
    <mergeCell ref="A573:A576"/>
    <mergeCell ref="B573:F573"/>
    <mergeCell ref="F574:F576"/>
    <mergeCell ref="A559:A562"/>
    <mergeCell ref="B559:F559"/>
    <mergeCell ref="F560:F562"/>
    <mergeCell ref="A563:A566"/>
    <mergeCell ref="B563:F563"/>
    <mergeCell ref="F564:F566"/>
    <mergeCell ref="A585:F586"/>
    <mergeCell ref="A587:A590"/>
    <mergeCell ref="B587:F587"/>
    <mergeCell ref="F588:F590"/>
    <mergeCell ref="A591:A594"/>
    <mergeCell ref="B591:F591"/>
    <mergeCell ref="F592:F594"/>
    <mergeCell ref="A577:A580"/>
    <mergeCell ref="B577:F577"/>
    <mergeCell ref="F578:F580"/>
    <mergeCell ref="A581:A584"/>
    <mergeCell ref="B581:F581"/>
    <mergeCell ref="F582:F584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macirleide</dc:creator>
  <cp:lastModifiedBy>macirleide</cp:lastModifiedBy>
  <dcterms:created xsi:type="dcterms:W3CDTF">2021-04-29T09:26:53Z</dcterms:created>
  <dcterms:modified xsi:type="dcterms:W3CDTF">2021-04-29T09:46:24Z</dcterms:modified>
</cp:coreProperties>
</file>